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Monthly Budget" sheetId="3" state="visible" r:id="rId3"/>
    <sheet xmlns:r="http://schemas.openxmlformats.org/officeDocument/2006/relationships" name="Debt Payoff" sheetId="4" state="visible" r:id="rId4"/>
    <sheet xmlns:r="http://schemas.openxmlformats.org/officeDocument/2006/relationships" name="Snowball" sheetId="5" state="visible" r:id="rId5"/>
    <sheet xmlns:r="http://schemas.openxmlformats.org/officeDocument/2006/relationships" name="Savings Goal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m yyyy"/>
  </numFmts>
  <fonts count="13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  <color rgb="00FFFFFF"/>
      <sz val="12"/>
    </font>
    <font>
      <b val="1"/>
      <color rgb="00FFFFFF"/>
    </font>
    <font>
      <b val="1"/>
    </font>
    <font>
      <b val="1"/>
      <color rgb="001F3A5F"/>
    </font>
    <font>
      <color rgb="00999999"/>
      <sz val="8"/>
    </font>
    <font>
      <b val="1"/>
      <color rgb="002A9D8F"/>
    </font>
    <font>
      <b val="1"/>
      <color rgb="001F3A5F"/>
      <sz val="12"/>
    </font>
    <font>
      <i val="1"/>
      <color rgb="00667085"/>
    </font>
    <font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FFF4CC"/>
      </patternFill>
    </fill>
    <fill>
      <patternFill patternType="solid">
        <fgColor rgb="00E8F1F8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11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5" borderId="1" applyProtection="1" pivotButton="0" quotePrefix="0" xfId="0">
      <protection locked="0" hidden="0"/>
    </xf>
    <xf numFmtId="164" fontId="0" fillId="5" borderId="1" applyProtection="1" pivotButton="0" quotePrefix="0" xfId="0">
      <protection locked="0" hidden="0"/>
    </xf>
    <xf numFmtId="164" fontId="0" fillId="6" borderId="1" pivotButton="0" quotePrefix="0" xfId="0"/>
    <xf numFmtId="0" fontId="0" fillId="0" borderId="1" pivotButton="0" quotePrefix="0" xfId="0"/>
    <xf numFmtId="165" fontId="0" fillId="6" borderId="1" pivotButton="0" quotePrefix="0" xfId="0"/>
    <xf numFmtId="9" fontId="0" fillId="0" borderId="1" pivotButton="0" quotePrefix="0" xfId="0"/>
    <xf numFmtId="0" fontId="6" fillId="0" borderId="1" pivotButton="0" quotePrefix="0" xfId="0"/>
    <xf numFmtId="164" fontId="7" fillId="6" borderId="1" pivotButton="0" quotePrefix="0" xfId="0"/>
    <xf numFmtId="10" fontId="0" fillId="5" borderId="1" applyProtection="1" pivotButton="0" quotePrefix="0" xfId="0">
      <protection locked="0" hidden="0"/>
    </xf>
    <xf numFmtId="1" fontId="0" fillId="6" borderId="1" pivotButton="0" quotePrefix="0" xfId="0"/>
    <xf numFmtId="166" fontId="0" fillId="5" borderId="1" applyProtection="1" pivotButton="0" quotePrefix="0" xfId="0">
      <protection locked="0" hidden="0"/>
    </xf>
    <xf numFmtId="1" fontId="7" fillId="6" borderId="1" pivotButton="0" quotePrefix="0" xfId="0"/>
    <xf numFmtId="166" fontId="7" fillId="6" borderId="1" pivotButton="0" quotePrefix="0" xfId="0"/>
    <xf numFmtId="0" fontId="9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9" fontId="0" fillId="6" borderId="1" pivotButton="0" quotePrefix="0" xfId="0"/>
    <xf numFmtId="0" fontId="0" fillId="6" borderId="1" pivotButton="0" quotePrefix="0" xfId="0"/>
    <xf numFmtId="0" fontId="3" fillId="0" borderId="0" pivotButton="0" quotePrefix="0" xfId="0"/>
    <xf numFmtId="0" fontId="12" fillId="3" borderId="0" pivotButton="0" quotePrefix="0" xfId="0"/>
    <xf numFmtId="0" fontId="4" fillId="4" borderId="0" pivotButton="0" quotePrefix="0" xfId="0"/>
    <xf numFmtId="0" fontId="5" fillId="4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7" borderId="0" applyAlignment="1" pivotButton="0" quotePrefix="0" xfId="0">
      <alignment horizontal="left" wrapText="1"/>
    </xf>
    <xf numFmtId="0" fontId="0" fillId="7" borderId="0" applyAlignment="1" pivotButton="0" quotePrefix="0" xfId="0">
      <alignment horizontal="center" wrapText="1"/>
    </xf>
    <xf numFmtId="166" fontId="0" fillId="5" borderId="1" applyProtection="1" pivotButton="0" quotePrefix="0" xfId="0">
      <protection locked="0" hidden="0"/>
    </xf>
    <xf numFmtId="1" fontId="11" fillId="6" borderId="1" pivotButton="0" quotePrefix="0" xfId="0"/>
    <xf numFmtId="166" fontId="7" fillId="6" borderId="1" pivotButton="0" quotePrefix="0" xfId="0"/>
    <xf numFmtId="164" fontId="11" fillId="6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52326de7-5580-46c0-9958-9e01211618e0" TargetMode="External" Id="rId1"/><Relationship Type="http://schemas.openxmlformats.org/officeDocument/2006/relationships/hyperlink" Target="https://calchubtemplates.lemonsqueezy.com/checkout/buy/874cec82-5b69-465a-90e1-64d667f8ebb3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/>
    <row r="2">
      <c r="B2" s="1" t="inlineStr">
        <is>
          <t>Personal Budget &amp; Debt Payoff Planner</t>
        </is>
      </c>
    </row>
    <row r="3">
      <c r="B3" s="32" t="inlineStr">
        <is>
          <t>FREE LITE VERSION · by CalcHub Templates · see the “Upgrade to Full” tab for the complete Personal Budget &amp; Debt Payoff Planner</t>
        </is>
      </c>
    </row>
    <row r="4"/>
    <row r="5">
      <c r="B5" s="3" t="inlineStr">
        <is>
          <t>HOW TO USE:</t>
        </is>
      </c>
    </row>
    <row r="6">
      <c r="B6" s="4" t="inlineStr">
        <is>
          <t>1. Monthly Budget: enter take-home income and planned vs actual spending per category. Tag each line Need / Want / Savings / Debt to see your 50/30/20 split.</t>
        </is>
      </c>
    </row>
    <row r="7">
      <c r="B7" s="4" t="inlineStr">
        <is>
          <t>2. Debt Payoff: list up to 8 debts (balance, APR, minimum payment) plus any extra amount you can pay each month.</t>
        </is>
      </c>
    </row>
    <row r="8">
      <c r="B8" s="4" t="inlineStr">
        <is>
          <t xml:space="preserve">   The planner builds full month-by-month schedules for BOTH methods (Snowball and Avalanche sheets) and shows months to debt-free, debt-free date and total interest.</t>
        </is>
      </c>
    </row>
    <row r="9">
      <c r="B9" s="4" t="inlineStr">
        <is>
          <t xml:space="preserve">   When a debt is paid off, its minimum payment automatically rolls over to the next debt in line.</t>
        </is>
      </c>
    </row>
    <row r="10">
      <c r="B10" s="4" t="inlineStr">
        <is>
          <t>3. Savings Goals: enter each goal, target amount, amount saved and target date to get the monthly amount needed.</t>
        </is>
      </c>
    </row>
    <row r="11">
      <c r="B11" s="3" t="inlineStr">
        <is>
          <t>METHODS:</t>
        </is>
      </c>
    </row>
    <row r="12">
      <c r="B12" s="4" t="inlineStr">
        <is>
          <t>Snowball: pay minimums on everything, put every extra dollar on the smallest balance first — fast motivating wins.</t>
        </is>
      </c>
    </row>
    <row r="13">
      <c r="B13" s="4" t="inlineStr">
        <is>
          <t>Avalanche: put extra dollars on the highest-interest debt first — mathematically cheapest.</t>
        </is>
      </c>
    </row>
    <row r="14">
      <c r="B14" s="4" t="inlineStr">
        <is>
          <t>Assumes fixed APRs, interest compounding monthly and no new charges. Schedules run up to 30 years.</t>
        </is>
      </c>
    </row>
    <row r="15"/>
    <row r="16">
      <c r="B16" s="5" t="inlineStr">
        <is>
          <t>Colour key:</t>
        </is>
      </c>
    </row>
    <row r="17">
      <c r="B17" s="6" t="inlineStr">
        <is>
          <t>Yellow cells = your inputs (editable)</t>
        </is>
      </c>
    </row>
    <row r="18">
      <c r="B18" s="7" t="inlineStr">
        <is>
          <t>Blue cells = formulas (protected; Review &gt; Unprotect Sheet, no password, if you want to customise)</t>
        </is>
      </c>
    </row>
    <row r="19"/>
    <row r="20">
      <c r="B20" s="8" t="inlineStr">
        <is>
          <t>Disclaimer: for educational planning only; not financial, tax or legal advice.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Personal Budget &amp; Debt Payoff Planner</t>
        </is>
      </c>
    </row>
    <row r="3">
      <c r="B3" s="2" t="inlineStr">
        <is>
          <t>You are using the free lite version · CalcHub Templates · $9 one-time</t>
        </is>
      </c>
    </row>
    <row r="5">
      <c r="B5" s="33" t="inlineStr">
        <is>
          <t>▶ Buy the full version — $9 (instant download)</t>
        </is>
      </c>
    </row>
    <row r="6">
      <c r="B6" s="34" t="inlineStr">
        <is>
          <t>▶ Best value: all 8 templates in the Complete Bundle — $39 (worth $104)</t>
        </is>
      </c>
    </row>
    <row r="7">
      <c r="B7" s="8" t="inlineStr">
        <is>
          <t>Secure checkout by Lemon Squeezy. Works in Excel, Google Sheets &amp; LibreOffice.</t>
        </is>
      </c>
    </row>
    <row r="9">
      <c r="B9" s="35" t="inlineStr">
        <is>
          <t>Feature</t>
        </is>
      </c>
      <c r="C9" s="35" t="inlineStr">
        <is>
          <t>Free lite</t>
        </is>
      </c>
      <c r="D9" s="35" t="inlineStr">
        <is>
          <t>Full version</t>
        </is>
      </c>
    </row>
    <row r="10">
      <c r="B10" s="36" t="inlineStr">
        <is>
          <t>Monthly budget: plan vs actual</t>
        </is>
      </c>
      <c r="C10" s="37" t="inlineStr">
        <is>
          <t>✓</t>
        </is>
      </c>
      <c r="D10" s="37" t="inlineStr">
        <is>
          <t>✓</t>
        </is>
      </c>
    </row>
    <row r="11">
      <c r="B11" s="38" t="inlineStr">
        <is>
          <t>50/30/20 split check</t>
        </is>
      </c>
      <c r="C11" s="39" t="inlineStr">
        <is>
          <t>✓</t>
        </is>
      </c>
      <c r="D11" s="39" t="inlineStr">
        <is>
          <t>✓</t>
        </is>
      </c>
    </row>
    <row r="12">
      <c r="B12" s="36" t="inlineStr">
        <is>
          <t>Debt payoff with snowball schedule</t>
        </is>
      </c>
      <c r="C12" s="37" t="inlineStr">
        <is>
          <t>✓</t>
        </is>
      </c>
      <c r="D12" s="37" t="inlineStr">
        <is>
          <t>✓</t>
        </is>
      </c>
    </row>
    <row r="13">
      <c r="B13" s="38" t="inlineStr">
        <is>
          <t>Avalanche schedule &amp; snowball vs avalanche comparison</t>
        </is>
      </c>
      <c r="C13" s="39" t="inlineStr">
        <is>
          <t>—</t>
        </is>
      </c>
      <c r="D13" s="39" t="inlineStr">
        <is>
          <t>✓</t>
        </is>
      </c>
    </row>
    <row r="14">
      <c r="B14" s="36" t="inlineStr">
        <is>
          <t>Savings goals with progress</t>
        </is>
      </c>
      <c r="C14" s="37" t="inlineStr">
        <is>
          <t>✓</t>
        </is>
      </c>
      <c r="D14" s="37" t="inlineStr">
        <is>
          <t>✓</t>
        </is>
      </c>
    </row>
    <row r="15">
      <c r="B15" s="38" t="inlineStr">
        <is>
          <t>Charts</t>
        </is>
      </c>
      <c r="C15" s="39" t="inlineStr">
        <is>
          <t>—</t>
        </is>
      </c>
      <c r="D15" s="39" t="inlineStr">
        <is>
          <t>✓</t>
        </is>
      </c>
    </row>
    <row r="16">
      <c r="B16" s="36" t="inlineStr">
        <is>
          <t>Quick-start PDF guide</t>
        </is>
      </c>
      <c r="C16" s="37" t="inlineStr">
        <is>
          <t>—</t>
        </is>
      </c>
      <c r="D16" s="37" t="inlineStr">
        <is>
          <t>✓</t>
        </is>
      </c>
    </row>
    <row r="18">
      <c r="B18" s="27" t="inlineStr">
        <is>
          <t>The full version also includes:</t>
        </is>
      </c>
    </row>
    <row r="19">
      <c r="B19" t="inlineStr">
        <is>
          <t>✓ Plan vs actual monthly budget</t>
        </is>
      </c>
    </row>
    <row r="20">
      <c r="B20" t="inlineStr">
        <is>
          <t>✓ Snowball vs avalanche schedules</t>
        </is>
      </c>
    </row>
    <row r="21">
      <c r="B21" t="inlineStr">
        <is>
          <t>✓ Savings goals with progress bars</t>
        </is>
      </c>
    </row>
    <row r="23">
      <c r="B23" s="27" t="inlineStr">
        <is>
          <t>Full product description</t>
        </is>
      </c>
    </row>
    <row r="24" ht="62" customHeight="1">
      <c r="B24" s="4" t="inlineStr">
        <is>
          <t>A monthly budget, a full debt payoff calculator and savings goals in one spreadsheet. Compare snowball and avalanche schedules side by side, check your 50/30/20 split and see your debt-free date.</t>
        </is>
      </c>
    </row>
    <row r="26">
      <c r="B26" s="8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4" customWidth="1" min="4" max="4"/>
    <col width="14" customWidth="1" min="5" max="5"/>
    <col width="14" customWidth="1" min="6" max="6"/>
    <col width="12" customWidth="1" min="7" max="7"/>
    <col width="3" customWidth="1" min="8" max="8"/>
    <col width="26" customWidth="1" min="9" max="9"/>
    <col width="14" customWidth="1" min="10" max="10"/>
    <col width="12" customWidth="1" min="11" max="11"/>
    <col width="12" customWidth="1" min="12" max="12"/>
  </cols>
  <sheetData>
    <row r="1"/>
    <row r="2">
      <c r="B2" s="1" t="inlineStr">
        <is>
          <t>Monthly Budget  (Free Lite)</t>
        </is>
      </c>
    </row>
    <row r="3">
      <c r="B3" s="2" t="inlineStr">
        <is>
          <t>Plan vs actual, with the 50/30/20 check</t>
        </is>
      </c>
    </row>
    <row r="4">
      <c r="B4" s="9" t="inlineStr">
        <is>
          <t>EXAMPLE DATA — replace the yellow cells with your own numbers</t>
        </is>
      </c>
    </row>
    <row r="5"/>
    <row r="6">
      <c r="B6" s="10" t="inlineStr">
        <is>
          <t>INCOME (monthly, after tax)</t>
        </is>
      </c>
      <c r="C6" s="11" t="n"/>
      <c r="D6" s="11" t="n"/>
      <c r="E6" s="11" t="n"/>
      <c r="F6" s="11" t="n"/>
      <c r="I6" s="10" t="inlineStr">
        <is>
          <t>50/30/20 CHECK (actual)</t>
        </is>
      </c>
      <c r="J6" s="11" t="n"/>
      <c r="K6" s="11" t="n"/>
    </row>
    <row r="7">
      <c r="B7" s="12" t="inlineStr">
        <is>
          <t>Source</t>
        </is>
      </c>
      <c r="C7" s="12" t="inlineStr"/>
      <c r="D7" s="12" t="inlineStr">
        <is>
          <t>Planned</t>
        </is>
      </c>
      <c r="E7" s="12" t="inlineStr">
        <is>
          <t>Actual</t>
        </is>
      </c>
      <c r="F7" s="12" t="inlineStr">
        <is>
          <t>Difference</t>
        </is>
      </c>
      <c r="I7" s="12" t="inlineStr">
        <is>
          <t>Type</t>
        </is>
      </c>
      <c r="J7" s="12" t="inlineStr">
        <is>
          <t>Actual</t>
        </is>
      </c>
      <c r="K7" s="12" t="inlineStr">
        <is>
          <t>% of income</t>
        </is>
      </c>
      <c r="L7" s="12" t="inlineStr">
        <is>
          <t>Guideline</t>
        </is>
      </c>
    </row>
    <row r="8">
      <c r="B8" s="13" t="inlineStr">
        <is>
          <t>Salary</t>
        </is>
      </c>
      <c r="D8" s="14" t="n">
        <v>4200</v>
      </c>
      <c r="E8" s="14" t="n">
        <v>4200</v>
      </c>
      <c r="F8" s="15">
        <f>E8-D8</f>
        <v/>
      </c>
      <c r="I8" s="16" t="inlineStr">
        <is>
          <t>Need</t>
        </is>
      </c>
      <c r="J8" s="15">
        <f>SUMIF($C$17:$C$34,I8,$E$17:$E$34)</f>
        <v/>
      </c>
      <c r="K8" s="17">
        <f>IFERROR(J8/$E$13,0)</f>
        <v/>
      </c>
      <c r="L8" s="18" t="n">
        <v>0.5</v>
      </c>
    </row>
    <row r="9">
      <c r="B9" s="13" t="inlineStr">
        <is>
          <t>Side income</t>
        </is>
      </c>
      <c r="D9" s="14" t="n">
        <v>600</v>
      </c>
      <c r="E9" s="14" t="n">
        <v>740</v>
      </c>
      <c r="F9" s="15">
        <f>E9-D9</f>
        <v/>
      </c>
      <c r="I9" s="16" t="inlineStr">
        <is>
          <t>Want</t>
        </is>
      </c>
      <c r="J9" s="15">
        <f>SUMIF($C$17:$C$34,I9,$E$17:$E$34)</f>
        <v/>
      </c>
      <c r="K9" s="17">
        <f>IFERROR(J9/$E$13,0)</f>
        <v/>
      </c>
      <c r="L9" s="18" t="n">
        <v>0.3</v>
      </c>
    </row>
    <row r="10">
      <c r="B10" s="13" t="inlineStr">
        <is>
          <t>Other</t>
        </is>
      </c>
      <c r="D10" s="14" t="n">
        <v>0</v>
      </c>
      <c r="E10" s="14" t="n">
        <v>0</v>
      </c>
      <c r="F10" s="15">
        <f>E10-D10</f>
        <v/>
      </c>
      <c r="I10" s="16" t="inlineStr">
        <is>
          <t>Savings</t>
        </is>
      </c>
      <c r="J10" s="15">
        <f>SUMIF($C$17:$C$34,I10,$E$17:$E$34)</f>
        <v/>
      </c>
      <c r="K10" s="17">
        <f>IFERROR(J10/$E$13,0)</f>
        <v/>
      </c>
      <c r="L10" s="18" t="n">
        <v>0.2</v>
      </c>
    </row>
    <row r="11">
      <c r="B11" s="13" t="n"/>
      <c r="D11" s="14" t="n"/>
      <c r="E11" s="14" t="n"/>
      <c r="F11" s="15">
        <f>E11-D11</f>
        <v/>
      </c>
      <c r="I11" s="16" t="inlineStr">
        <is>
          <t>Debt</t>
        </is>
      </c>
      <c r="J11" s="15">
        <f>SUMIF($C$17:$C$34,I11,$E$17:$E$34)</f>
        <v/>
      </c>
      <c r="K11" s="17">
        <f>IFERROR(J11/$E$13,0)</f>
        <v/>
      </c>
      <c r="L11" s="18" t="inlineStr">
        <is>
          <t>(in 20%)</t>
        </is>
      </c>
    </row>
    <row r="12">
      <c r="B12" s="13" t="n"/>
      <c r="D12" s="14" t="n"/>
      <c r="E12" s="14" t="n"/>
      <c r="F12" s="15">
        <f>E12-D12</f>
        <v/>
      </c>
    </row>
    <row r="13">
      <c r="B13" s="19" t="inlineStr">
        <is>
          <t>TOTAL INCOME</t>
        </is>
      </c>
      <c r="D13" s="20">
        <f>SUM(D8:D12)</f>
        <v/>
      </c>
      <c r="E13" s="20">
        <f>SUM(E8:E12)</f>
        <v/>
      </c>
      <c r="F13" s="20">
        <f>SUM(F8:F12)</f>
        <v/>
      </c>
    </row>
    <row r="14"/>
    <row r="15">
      <c r="B15" s="10" t="inlineStr">
        <is>
          <t>EXPENSES</t>
        </is>
      </c>
      <c r="C15" s="11" t="n"/>
      <c r="D15" s="11" t="n"/>
      <c r="E15" s="11" t="n"/>
      <c r="F15" s="11" t="n"/>
    </row>
    <row r="16">
      <c r="B16" s="12" t="inlineStr">
        <is>
          <t>Category</t>
        </is>
      </c>
      <c r="C16" s="12" t="inlineStr">
        <is>
          <t>Type</t>
        </is>
      </c>
      <c r="D16" s="12" t="inlineStr">
        <is>
          <t>Planned</t>
        </is>
      </c>
      <c r="E16" s="12" t="inlineStr">
        <is>
          <t>Actual</t>
        </is>
      </c>
      <c r="F16" s="12" t="inlineStr">
        <is>
          <t>Over / under</t>
        </is>
      </c>
      <c r="G16" s="12" t="inlineStr">
        <is>
          <t>% of income</t>
        </is>
      </c>
    </row>
    <row r="17">
      <c r="B17" s="13" t="inlineStr">
        <is>
          <t>Rent / mortgage</t>
        </is>
      </c>
      <c r="C17" s="13" t="inlineStr">
        <is>
          <t>Need</t>
        </is>
      </c>
      <c r="D17" s="14" t="n">
        <v>1450</v>
      </c>
      <c r="E17" s="14" t="n">
        <v>1450</v>
      </c>
      <c r="F17" s="15">
        <f>IF(AND(D17="",E17=""),"",D17-E17)</f>
        <v/>
      </c>
      <c r="G17" s="17">
        <f>IF(E17="","",IFERROR(E17/$E$13,0))</f>
        <v/>
      </c>
    </row>
    <row r="18">
      <c r="B18" s="13" t="inlineStr">
        <is>
          <t>Utilities</t>
        </is>
      </c>
      <c r="C18" s="13" t="inlineStr">
        <is>
          <t>Need</t>
        </is>
      </c>
      <c r="D18" s="14" t="n">
        <v>180</v>
      </c>
      <c r="E18" s="14" t="n">
        <v>204</v>
      </c>
      <c r="F18" s="15">
        <f>IF(AND(D18="",E18=""),"",D18-E18)</f>
        <v/>
      </c>
      <c r="G18" s="17">
        <f>IF(E18="","",IFERROR(E18/$E$13,0))</f>
        <v/>
      </c>
    </row>
    <row r="19">
      <c r="B19" s="13" t="inlineStr">
        <is>
          <t>Groceries</t>
        </is>
      </c>
      <c r="C19" s="13" t="inlineStr">
        <is>
          <t>Need</t>
        </is>
      </c>
      <c r="D19" s="14" t="n">
        <v>450</v>
      </c>
      <c r="E19" s="14" t="n">
        <v>512</v>
      </c>
      <c r="F19" s="15">
        <f>IF(AND(D19="",E19=""),"",D19-E19)</f>
        <v/>
      </c>
      <c r="G19" s="17">
        <f>IF(E19="","",IFERROR(E19/$E$13,0))</f>
        <v/>
      </c>
    </row>
    <row r="20">
      <c r="B20" s="13" t="inlineStr">
        <is>
          <t>Transport / fuel</t>
        </is>
      </c>
      <c r="C20" s="13" t="inlineStr">
        <is>
          <t>Need</t>
        </is>
      </c>
      <c r="D20" s="14" t="n">
        <v>220</v>
      </c>
      <c r="E20" s="14" t="n">
        <v>190</v>
      </c>
      <c r="F20" s="15">
        <f>IF(AND(D20="",E20=""),"",D20-E20)</f>
        <v/>
      </c>
      <c r="G20" s="17">
        <f>IF(E20="","",IFERROR(E20/$E$13,0))</f>
        <v/>
      </c>
    </row>
    <row r="21">
      <c r="B21" s="13" t="inlineStr">
        <is>
          <t>Insurance</t>
        </is>
      </c>
      <c r="C21" s="13" t="inlineStr">
        <is>
          <t>Need</t>
        </is>
      </c>
      <c r="D21" s="14" t="n">
        <v>160</v>
      </c>
      <c r="E21" s="14" t="n">
        <v>160</v>
      </c>
      <c r="F21" s="15">
        <f>IF(AND(D21="",E21=""),"",D21-E21)</f>
        <v/>
      </c>
      <c r="G21" s="17">
        <f>IF(E21="","",IFERROR(E21/$E$13,0))</f>
        <v/>
      </c>
    </row>
    <row r="22">
      <c r="B22" s="13" t="inlineStr">
        <is>
          <t>Phone &amp; internet</t>
        </is>
      </c>
      <c r="C22" s="13" t="inlineStr">
        <is>
          <t>Need</t>
        </is>
      </c>
      <c r="D22" s="14" t="n">
        <v>90</v>
      </c>
      <c r="E22" s="14" t="n">
        <v>90</v>
      </c>
      <c r="F22" s="15">
        <f>IF(AND(D22="",E22=""),"",D22-E22)</f>
        <v/>
      </c>
      <c r="G22" s="17">
        <f>IF(E22="","",IFERROR(E22/$E$13,0))</f>
        <v/>
      </c>
    </row>
    <row r="23">
      <c r="B23" s="13" t="inlineStr">
        <is>
          <t>Dining out</t>
        </is>
      </c>
      <c r="C23" s="13" t="inlineStr">
        <is>
          <t>Want</t>
        </is>
      </c>
      <c r="D23" s="14" t="n">
        <v>200</v>
      </c>
      <c r="E23" s="14" t="n">
        <v>268</v>
      </c>
      <c r="F23" s="15">
        <f>IF(AND(D23="",E23=""),"",D23-E23)</f>
        <v/>
      </c>
      <c r="G23" s="17">
        <f>IF(E23="","",IFERROR(E23/$E$13,0))</f>
        <v/>
      </c>
    </row>
    <row r="24">
      <c r="B24" s="13" t="inlineStr">
        <is>
          <t>Entertainment &amp; streaming</t>
        </is>
      </c>
      <c r="C24" s="13" t="inlineStr">
        <is>
          <t>Want</t>
        </is>
      </c>
      <c r="D24" s="14" t="n">
        <v>60</v>
      </c>
      <c r="E24" s="14" t="n">
        <v>60</v>
      </c>
      <c r="F24" s="15">
        <f>IF(AND(D24="",E24=""),"",D24-E24)</f>
        <v/>
      </c>
      <c r="G24" s="17">
        <f>IF(E24="","",IFERROR(E24/$E$13,0))</f>
        <v/>
      </c>
    </row>
    <row r="25">
      <c r="B25" s="13" t="inlineStr">
        <is>
          <t>Shopping</t>
        </is>
      </c>
      <c r="C25" s="13" t="inlineStr">
        <is>
          <t>Want</t>
        </is>
      </c>
      <c r="D25" s="14" t="n">
        <v>150</v>
      </c>
      <c r="E25" s="14" t="n">
        <v>95</v>
      </c>
      <c r="F25" s="15">
        <f>IF(AND(D25="",E25=""),"",D25-E25)</f>
        <v/>
      </c>
      <c r="G25" s="17">
        <f>IF(E25="","",IFERROR(E25/$E$13,0))</f>
        <v/>
      </c>
    </row>
    <row r="26">
      <c r="B26" s="13" t="inlineStr">
        <is>
          <t>Travel fund</t>
        </is>
      </c>
      <c r="C26" s="13" t="inlineStr">
        <is>
          <t>Want</t>
        </is>
      </c>
      <c r="D26" s="14" t="n">
        <v>100</v>
      </c>
      <c r="E26" s="14" t="n">
        <v>100</v>
      </c>
      <c r="F26" s="15">
        <f>IF(AND(D26="",E26=""),"",D26-E26)</f>
        <v/>
      </c>
      <c r="G26" s="17">
        <f>IF(E26="","",IFERROR(E26/$E$13,0))</f>
        <v/>
      </c>
    </row>
    <row r="27">
      <c r="B27" s="13" t="inlineStr">
        <is>
          <t>Gym &amp; hobbies</t>
        </is>
      </c>
      <c r="C27" s="13" t="inlineStr">
        <is>
          <t>Want</t>
        </is>
      </c>
      <c r="D27" s="14" t="n">
        <v>50</v>
      </c>
      <c r="E27" s="14" t="n">
        <v>50</v>
      </c>
      <c r="F27" s="15">
        <f>IF(AND(D27="",E27=""),"",D27-E27)</f>
        <v/>
      </c>
      <c r="G27" s="17">
        <f>IF(E27="","",IFERROR(E27/$E$13,0))</f>
        <v/>
      </c>
    </row>
    <row r="28">
      <c r="B28" s="13" t="inlineStr">
        <is>
          <t>Emergency fund</t>
        </is>
      </c>
      <c r="C28" s="13" t="inlineStr">
        <is>
          <t>Savings</t>
        </is>
      </c>
      <c r="D28" s="14" t="n">
        <v>300</v>
      </c>
      <c r="E28" s="14" t="n">
        <v>300</v>
      </c>
      <c r="F28" s="15">
        <f>IF(AND(D28="",E28=""),"",D28-E28)</f>
        <v/>
      </c>
      <c r="G28" s="17">
        <f>IF(E28="","",IFERROR(E28/$E$13,0))</f>
        <v/>
      </c>
    </row>
    <row r="29">
      <c r="B29" s="13" t="inlineStr">
        <is>
          <t>Retirement</t>
        </is>
      </c>
      <c r="C29" s="13" t="inlineStr">
        <is>
          <t>Savings</t>
        </is>
      </c>
      <c r="D29" s="14" t="n">
        <v>250</v>
      </c>
      <c r="E29" s="14" t="n">
        <v>250</v>
      </c>
      <c r="F29" s="15">
        <f>IF(AND(D29="",E29=""),"",D29-E29)</f>
        <v/>
      </c>
      <c r="G29" s="17">
        <f>IF(E29="","",IFERROR(E29/$E$13,0))</f>
        <v/>
      </c>
    </row>
    <row r="30">
      <c r="B30" s="13" t="inlineStr">
        <is>
          <t>Extra debt payment</t>
        </is>
      </c>
      <c r="C30" s="13" t="inlineStr">
        <is>
          <t>Debt</t>
        </is>
      </c>
      <c r="D30" s="14" t="n">
        <v>300</v>
      </c>
      <c r="E30" s="14" t="n">
        <v>300</v>
      </c>
      <c r="F30" s="15">
        <f>IF(AND(D30="",E30=""),"",D30-E30)</f>
        <v/>
      </c>
      <c r="G30" s="17">
        <f>IF(E30="","",IFERROR(E30/$E$13,0))</f>
        <v/>
      </c>
    </row>
    <row r="31">
      <c r="B31" s="13" t="inlineStr">
        <is>
          <t>Gifts &amp; donations</t>
        </is>
      </c>
      <c r="C31" s="13" t="inlineStr">
        <is>
          <t>Want</t>
        </is>
      </c>
      <c r="D31" s="14" t="n">
        <v>50</v>
      </c>
      <c r="E31" s="14" t="n">
        <v>40</v>
      </c>
      <c r="F31" s="15">
        <f>IF(AND(D31="",E31=""),"",D31-E31)</f>
        <v/>
      </c>
      <c r="G31" s="17">
        <f>IF(E31="","",IFERROR(E31/$E$13,0))</f>
        <v/>
      </c>
    </row>
    <row r="32">
      <c r="B32" s="13" t="n"/>
      <c r="C32" s="13" t="n"/>
      <c r="D32" s="14" t="n"/>
      <c r="E32" s="14" t="n"/>
      <c r="F32" s="15">
        <f>IF(AND(D32="",E32=""),"",D32-E32)</f>
        <v/>
      </c>
      <c r="G32" s="17">
        <f>IF(E32="","",IFERROR(E32/$E$13,0))</f>
        <v/>
      </c>
    </row>
    <row r="33">
      <c r="B33" s="13" t="n"/>
      <c r="C33" s="13" t="n"/>
      <c r="D33" s="14" t="n"/>
      <c r="E33" s="14" t="n"/>
      <c r="F33" s="15">
        <f>IF(AND(D33="",E33=""),"",D33-E33)</f>
        <v/>
      </c>
      <c r="G33" s="17">
        <f>IF(E33="","",IFERROR(E33/$E$13,0))</f>
        <v/>
      </c>
    </row>
    <row r="34">
      <c r="B34" s="13" t="n"/>
      <c r="C34" s="13" t="n"/>
      <c r="D34" s="14" t="n"/>
      <c r="E34" s="14" t="n"/>
      <c r="F34" s="15">
        <f>IF(AND(D34="",E34=""),"",D34-E34)</f>
        <v/>
      </c>
      <c r="G34" s="17">
        <f>IF(E34="","",IFERROR(E34/$E$13,0))</f>
        <v/>
      </c>
    </row>
    <row r="35">
      <c r="B35" s="19" t="inlineStr">
        <is>
          <t>TOTAL EXPENSES</t>
        </is>
      </c>
      <c r="D35" s="20">
        <f>SUM(D17:D34)</f>
        <v/>
      </c>
      <c r="E35" s="20">
        <f>SUM(E17:E34)</f>
        <v/>
      </c>
      <c r="F35" s="20">
        <f>SUM(F17:F34)</f>
        <v/>
      </c>
    </row>
    <row r="36">
      <c r="B36" s="19" t="inlineStr">
        <is>
          <t>LEFT TO BUDGET / SURPLUS</t>
        </is>
      </c>
      <c r="D36" s="20">
        <f>D13-D35</f>
        <v/>
      </c>
      <c r="E36" s="20">
        <f>E13-E35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F17:F34">
    <cfRule type="cellIs" priority="1" operator="lessThan" dxfId="0">
      <formula>0</formula>
    </cfRule>
  </conditionalFormatting>
  <dataValidations count="1">
    <dataValidation sqref="C17:C34" showDropDown="0" showInputMessage="0" showErrorMessage="0" allowBlank="1" type="list">
      <formula1>"Need,Want,Savings,Debt"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/>
    <row r="2">
      <c r="B2" s="1" t="inlineStr">
        <is>
          <t>Debt Payoff Planner  (Free Lite)</t>
        </is>
      </c>
    </row>
    <row r="3">
      <c r="B3" s="2" t="inlineStr">
        <is>
          <t>Snowball (smallest balance first) vs Avalanche (highest APR first)</t>
        </is>
      </c>
    </row>
    <row r="4">
      <c r="B4" s="9" t="inlineStr">
        <is>
          <t>EXAMPLE DATA — replace the yellow cells with your own numbers</t>
        </is>
      </c>
    </row>
    <row r="5"/>
    <row r="6">
      <c r="B6" s="12" t="inlineStr">
        <is>
          <t>Debt</t>
        </is>
      </c>
      <c r="C6" s="12" t="inlineStr">
        <is>
          <t>Balance</t>
        </is>
      </c>
      <c r="D6" s="12" t="inlineStr">
        <is>
          <t>APR</t>
        </is>
      </c>
      <c r="E6" s="12" t="inlineStr">
        <is>
          <t>Minimum payment</t>
        </is>
      </c>
      <c r="F6" s="12" t="inlineStr">
        <is>
          <t>Snowball order</t>
        </is>
      </c>
      <c r="G6" s="12" t="inlineStr">
        <is>
          <t>Avalanche order</t>
        </is>
      </c>
    </row>
    <row r="7">
      <c r="B7" s="13" t="inlineStr">
        <is>
          <t>Store card</t>
        </is>
      </c>
      <c r="C7" s="14" t="n">
        <v>850</v>
      </c>
      <c r="D7" s="21" t="n">
        <v>0.249</v>
      </c>
      <c r="E7" s="14" t="n">
        <v>35</v>
      </c>
      <c r="F7" s="22">
        <f>IF(N(C7)&lt;=0,"",COUNTIFS($C$7:$C$14,"&lt;"&amp;C7,$C$7:$C$14,"&gt;0")+COUNTIFS($C$7:C7,C7))</f>
        <v/>
      </c>
      <c r="G7" s="22">
        <f>IF(N(C7)&lt;=0,"",COUNTIFS($D$7:$D$14,"&gt;"&amp;D7,$C$7:$C$14,"&gt;0")+COUNTIFS($D$7:D7,D7,$C$7:C7,"&gt;0"))</f>
        <v/>
      </c>
    </row>
    <row r="8">
      <c r="B8" s="13" t="inlineStr">
        <is>
          <t>Credit card A</t>
        </is>
      </c>
      <c r="C8" s="14" t="n">
        <v>4200</v>
      </c>
      <c r="D8" s="21" t="n">
        <v>0.219</v>
      </c>
      <c r="E8" s="14" t="n">
        <v>110</v>
      </c>
      <c r="F8" s="22">
        <f>IF(N(C8)&lt;=0,"",COUNTIFS($C$7:$C$14,"&lt;"&amp;C8,$C$7:$C$14,"&gt;0")+COUNTIFS($C$7:C8,C8))</f>
        <v/>
      </c>
      <c r="G8" s="22">
        <f>IF(N(C8)&lt;=0,"",COUNTIFS($D$7:$D$14,"&gt;"&amp;D8,$C$7:$C$14,"&gt;0")+COUNTIFS($D$7:D8,D8,$C$7:C8,"&gt;0"))</f>
        <v/>
      </c>
    </row>
    <row r="9">
      <c r="B9" s="13" t="inlineStr">
        <is>
          <t>Car loan</t>
        </is>
      </c>
      <c r="C9" s="14" t="n">
        <v>9800</v>
      </c>
      <c r="D9" s="21" t="n">
        <v>0.06900000000000001</v>
      </c>
      <c r="E9" s="14" t="n">
        <v>265</v>
      </c>
      <c r="F9" s="22">
        <f>IF(N(C9)&lt;=0,"",COUNTIFS($C$7:$C$14,"&lt;"&amp;C9,$C$7:$C$14,"&gt;0")+COUNTIFS($C$7:C9,C9))</f>
        <v/>
      </c>
      <c r="G9" s="22">
        <f>IF(N(C9)&lt;=0,"",COUNTIFS($D$7:$D$14,"&gt;"&amp;D9,$C$7:$C$14,"&gt;0")+COUNTIFS($D$7:D9,D9,$C$7:C9,"&gt;0"))</f>
        <v/>
      </c>
    </row>
    <row r="10">
      <c r="B10" s="13" t="inlineStr">
        <is>
          <t>Personal loan</t>
        </is>
      </c>
      <c r="C10" s="14" t="n">
        <v>3100</v>
      </c>
      <c r="D10" s="21" t="n">
        <v>0.129</v>
      </c>
      <c r="E10" s="14" t="n">
        <v>95</v>
      </c>
      <c r="F10" s="22">
        <f>IF(N(C10)&lt;=0,"",COUNTIFS($C$7:$C$14,"&lt;"&amp;C10,$C$7:$C$14,"&gt;0")+COUNTIFS($C$7:C10,C10))</f>
        <v/>
      </c>
      <c r="G10" s="22">
        <f>IF(N(C10)&lt;=0,"",COUNTIFS($D$7:$D$14,"&gt;"&amp;D10,$C$7:$C$14,"&gt;0")+COUNTIFS($D$7:D10,D10,$C$7:C10,"&gt;0"))</f>
        <v/>
      </c>
    </row>
    <row r="11">
      <c r="B11" s="13" t="inlineStr">
        <is>
          <t>Credit card B</t>
        </is>
      </c>
      <c r="C11" s="14" t="n">
        <v>1900</v>
      </c>
      <c r="D11" s="21" t="n">
        <v>0.279</v>
      </c>
      <c r="E11" s="14" t="n">
        <v>55</v>
      </c>
      <c r="F11" s="22">
        <f>IF(N(C11)&lt;=0,"",COUNTIFS($C$7:$C$14,"&lt;"&amp;C11,$C$7:$C$14,"&gt;0")+COUNTIFS($C$7:C11,C11))</f>
        <v/>
      </c>
      <c r="G11" s="22">
        <f>IF(N(C11)&lt;=0,"",COUNTIFS($D$7:$D$14,"&gt;"&amp;D11,$C$7:$C$14,"&gt;0")+COUNTIFS($D$7:D11,D11,$C$7:C11,"&gt;0"))</f>
        <v/>
      </c>
    </row>
    <row r="12">
      <c r="B12" s="13" t="inlineStr">
        <is>
          <t>Student loan</t>
        </is>
      </c>
      <c r="C12" s="14" t="n">
        <v>14500</v>
      </c>
      <c r="D12" s="21" t="n">
        <v>0.055</v>
      </c>
      <c r="E12" s="14" t="n">
        <v>160</v>
      </c>
      <c r="F12" s="22">
        <f>IF(N(C12)&lt;=0,"",COUNTIFS($C$7:$C$14,"&lt;"&amp;C12,$C$7:$C$14,"&gt;0")+COUNTIFS($C$7:C12,C12))</f>
        <v/>
      </c>
      <c r="G12" s="22">
        <f>IF(N(C12)&lt;=0,"",COUNTIFS($D$7:$D$14,"&gt;"&amp;D12,$C$7:$C$14,"&gt;0")+COUNTIFS($D$7:D12,D12,$C$7:C12,"&gt;0"))</f>
        <v/>
      </c>
    </row>
    <row r="13">
      <c r="B13" s="13" t="n"/>
      <c r="C13" s="14" t="n"/>
      <c r="D13" s="21" t="n"/>
      <c r="E13" s="14" t="n"/>
      <c r="F13" s="22">
        <f>IF(N(C13)&lt;=0,"",COUNTIFS($C$7:$C$14,"&lt;"&amp;C13,$C$7:$C$14,"&gt;0")+COUNTIFS($C$7:C13,C13))</f>
        <v/>
      </c>
      <c r="G13" s="22">
        <f>IF(N(C13)&lt;=0,"",COUNTIFS($D$7:$D$14,"&gt;"&amp;D13,$C$7:$C$14,"&gt;0")+COUNTIFS($D$7:D13,D13,$C$7:C13,"&gt;0"))</f>
        <v/>
      </c>
    </row>
    <row r="14">
      <c r="B14" s="13" t="n"/>
      <c r="C14" s="14" t="n"/>
      <c r="D14" s="21" t="n"/>
      <c r="E14" s="14" t="n"/>
      <c r="F14" s="22">
        <f>IF(N(C14)&lt;=0,"",COUNTIFS($C$7:$C$14,"&lt;"&amp;C14,$C$7:$C$14,"&gt;0")+COUNTIFS($C$7:C14,C14))</f>
        <v/>
      </c>
      <c r="G14" s="22">
        <f>IF(N(C14)&lt;=0,"",COUNTIFS($D$7:$D$14,"&gt;"&amp;D14,$C$7:$C$14,"&gt;0")+COUNTIFS($D$7:D14,D14,$C$7:C14,"&gt;0"))</f>
        <v/>
      </c>
    </row>
    <row r="15">
      <c r="B15" s="19" t="inlineStr">
        <is>
          <t>TOTAL</t>
        </is>
      </c>
      <c r="C15" s="20">
        <f>SUM(C7:C14)</f>
        <v/>
      </c>
      <c r="E15" s="20">
        <f>SUM(E7:E14)</f>
        <v/>
      </c>
    </row>
    <row r="16"/>
    <row r="17">
      <c r="B17" s="19" t="inlineStr">
        <is>
          <t>Extra monthly payment</t>
        </is>
      </c>
      <c r="C17" s="14" t="n">
        <v>300</v>
      </c>
    </row>
    <row r="18">
      <c r="B18" s="19" t="inlineStr">
        <is>
          <t>Start month</t>
        </is>
      </c>
      <c r="C18" s="40" t="n">
        <v>46327</v>
      </c>
    </row>
    <row r="19">
      <c r="B19" s="19" t="inlineStr">
        <is>
          <t>Total monthly debt budget</t>
        </is>
      </c>
      <c r="C19" s="20">
        <f>E15+C17</f>
        <v/>
      </c>
    </row>
    <row r="20"/>
    <row r="21">
      <c r="B21" s="10" t="inlineStr">
        <is>
          <t>RESULTS</t>
        </is>
      </c>
      <c r="C21" s="11" t="n"/>
      <c r="D21" s="11" t="n"/>
      <c r="E21" s="11" t="n"/>
    </row>
    <row r="22">
      <c r="B22" s="12" t="inlineStr">
        <is>
          <t>Metric</t>
        </is>
      </c>
      <c r="C22" s="12" t="inlineStr">
        <is>
          <t>Snowball</t>
        </is>
      </c>
      <c r="D22" s="12" t="inlineStr">
        <is>
          <t>Avalanche</t>
        </is>
      </c>
      <c r="E22" s="12" t="inlineStr">
        <is>
          <t>Difference</t>
        </is>
      </c>
    </row>
    <row r="23">
      <c r="B23" s="19" t="inlineStr">
        <is>
          <t>Months to debt-free</t>
        </is>
      </c>
      <c r="C23" s="24">
        <f>IF(Snowball!AR365&gt;0.01,"&gt; 30 yrs",COUNTIF(Snowball!AR6:AR365,"&gt;0.01")+1)</f>
        <v/>
      </c>
      <c r="D23" s="41" t="inlineStr">
        <is>
          <t>🔒 Full version</t>
        </is>
      </c>
      <c r="E23" s="22">
        <f>IFERROR(C23-D23,"")</f>
        <v/>
      </c>
    </row>
    <row r="24">
      <c r="B24" s="19" t="inlineStr">
        <is>
          <t>Debt-free date</t>
        </is>
      </c>
      <c r="C24" s="42">
        <f>IFERROR(EDATE($C$18,C23-1),"")</f>
        <v/>
      </c>
      <c r="D24" s="42">
        <f>IFERROR(EDATE($C$18,D23-1),"")</f>
        <v/>
      </c>
    </row>
    <row r="25">
      <c r="B25" s="19" t="inlineStr">
        <is>
          <t>Total interest paid</t>
        </is>
      </c>
      <c r="C25" s="20">
        <f>SUM(Snowball!AT6:AT365)</f>
        <v/>
      </c>
      <c r="D25" s="43" t="inlineStr">
        <is>
          <t>🔒 Full version</t>
        </is>
      </c>
      <c r="E25" s="15">
        <f>IFERROR(C25-D25,"")</f>
        <v/>
      </c>
    </row>
    <row r="26">
      <c r="B26" s="19" t="inlineStr">
        <is>
          <t>Total paid</t>
        </is>
      </c>
      <c r="C26" s="20">
        <f>SUM(Snowball!AS6:AS365)</f>
        <v/>
      </c>
      <c r="D26" s="43" t="inlineStr">
        <is>
          <t>🔒 Full version</t>
        </is>
      </c>
      <c r="E26" s="15">
        <f>IFERROR(C26-D26,"")</f>
        <v/>
      </c>
    </row>
    <row r="27"/>
    <row r="28">
      <c r="B28" s="26">
        <f>IF(N(E25)&gt;0,"Avalanche saves "&amp;TEXT(E25,"$#,##0")&amp;" in interest. Snowball gives quicker early wins (first debt gone sooner).","Both methods cost about the same here — pick the one that keeps you motivated.")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D7:D14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365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3" customWidth="1" min="43" max="43"/>
    <col width="13" customWidth="1" min="44" max="44"/>
    <col width="13" customWidth="1" min="45" max="45"/>
    <col width="13" customWidth="1" min="46" max="46"/>
  </cols>
  <sheetData>
    <row r="1"/>
    <row r="2">
      <c r="B2" s="1" t="inlineStr">
        <is>
          <t>Snowball schedule  (Free Lite)</t>
        </is>
      </c>
    </row>
    <row r="3">
      <c r="B3" s="2" t="inlineStr">
        <is>
          <t>Month-by-month; calculated automatically — no inputs here</t>
        </is>
      </c>
      <c r="C3" s="27">
        <f>IF('Debt Payoff'!B7="","Debt 1",'Debt Payoff'!B7)</f>
        <v/>
      </c>
      <c r="H3" s="27">
        <f>IF('Debt Payoff'!B8="","Debt 2",'Debt Payoff'!B8)</f>
        <v/>
      </c>
      <c r="M3" s="27">
        <f>IF('Debt Payoff'!B9="","Debt 3",'Debt Payoff'!B9)</f>
        <v/>
      </c>
      <c r="R3" s="27">
        <f>IF('Debt Payoff'!B10="","Debt 4",'Debt Payoff'!B10)</f>
        <v/>
      </c>
      <c r="W3" s="27">
        <f>IF('Debt Payoff'!B11="","Debt 5",'Debt Payoff'!B11)</f>
        <v/>
      </c>
      <c r="AB3" s="27">
        <f>IF('Debt Payoff'!B12="","Debt 6",'Debt Payoff'!B12)</f>
        <v/>
      </c>
      <c r="AG3" s="27">
        <f>IF('Debt Payoff'!B13="","Debt 7",'Debt Payoff'!B13)</f>
        <v/>
      </c>
      <c r="AL3" s="27">
        <f>IF('Debt Payoff'!B14="","Debt 8",'Debt Payoff'!B14)</f>
        <v/>
      </c>
    </row>
    <row r="4">
      <c r="B4" s="28" t="inlineStr">
        <is>
          <t>rank→</t>
        </is>
      </c>
      <c r="E4">
        <f>IF('Debt Payoff'!F7="",99,'Debt Payoff'!F7)</f>
        <v/>
      </c>
      <c r="J4">
        <f>IF('Debt Payoff'!F8="",99,'Debt Payoff'!F8)</f>
        <v/>
      </c>
      <c r="O4">
        <f>IF('Debt Payoff'!F9="",99,'Debt Payoff'!F9)</f>
        <v/>
      </c>
      <c r="T4">
        <f>IF('Debt Payoff'!F10="",99,'Debt Payoff'!F10)</f>
        <v/>
      </c>
      <c r="Y4">
        <f>IF('Debt Payoff'!F11="",99,'Debt Payoff'!F11)</f>
        <v/>
      </c>
      <c r="AD4">
        <f>IF('Debt Payoff'!F12="",99,'Debt Payoff'!F12)</f>
        <v/>
      </c>
      <c r="AI4">
        <f>IF('Debt Payoff'!F13="",99,'Debt Payoff'!F13)</f>
        <v/>
      </c>
      <c r="AN4">
        <f>IF('Debt Payoff'!F14="",99,'Debt Payoff'!F14)</f>
        <v/>
      </c>
    </row>
    <row r="5">
      <c r="B5" s="12" t="inlineStr">
        <is>
          <t>Month</t>
        </is>
      </c>
      <c r="C5" s="12" t="inlineStr">
        <is>
          <t>Start bal+int</t>
        </is>
      </c>
      <c r="D5" s="12" t="inlineStr">
        <is>
          <t>Min paid</t>
        </is>
      </c>
      <c r="E5" s="12" t="inlineStr">
        <is>
          <t>After min</t>
        </is>
      </c>
      <c r="F5" s="12" t="inlineStr">
        <is>
          <t>Extra paid</t>
        </is>
      </c>
      <c r="G5" s="12" t="inlineStr">
        <is>
          <t>End balance</t>
        </is>
      </c>
      <c r="H5" s="12" t="inlineStr">
        <is>
          <t>Start bal+int</t>
        </is>
      </c>
      <c r="I5" s="12" t="inlineStr">
        <is>
          <t>Min paid</t>
        </is>
      </c>
      <c r="J5" s="12" t="inlineStr">
        <is>
          <t>After min</t>
        </is>
      </c>
      <c r="K5" s="12" t="inlineStr">
        <is>
          <t>Extra paid</t>
        </is>
      </c>
      <c r="L5" s="12" t="inlineStr">
        <is>
          <t>End balance</t>
        </is>
      </c>
      <c r="M5" s="12" t="inlineStr">
        <is>
          <t>Start bal+int</t>
        </is>
      </c>
      <c r="N5" s="12" t="inlineStr">
        <is>
          <t>Min paid</t>
        </is>
      </c>
      <c r="O5" s="12" t="inlineStr">
        <is>
          <t>After min</t>
        </is>
      </c>
      <c r="P5" s="12" t="inlineStr">
        <is>
          <t>Extra paid</t>
        </is>
      </c>
      <c r="Q5" s="12" t="inlineStr">
        <is>
          <t>End balance</t>
        </is>
      </c>
      <c r="R5" s="12" t="inlineStr">
        <is>
          <t>Start bal+int</t>
        </is>
      </c>
      <c r="S5" s="12" t="inlineStr">
        <is>
          <t>Min paid</t>
        </is>
      </c>
      <c r="T5" s="12" t="inlineStr">
        <is>
          <t>After min</t>
        </is>
      </c>
      <c r="U5" s="12" t="inlineStr">
        <is>
          <t>Extra paid</t>
        </is>
      </c>
      <c r="V5" s="12" t="inlineStr">
        <is>
          <t>End balance</t>
        </is>
      </c>
      <c r="W5" s="12" t="inlineStr">
        <is>
          <t>Start bal+int</t>
        </is>
      </c>
      <c r="X5" s="12" t="inlineStr">
        <is>
          <t>Min paid</t>
        </is>
      </c>
      <c r="Y5" s="12" t="inlineStr">
        <is>
          <t>After min</t>
        </is>
      </c>
      <c r="Z5" s="12" t="inlineStr">
        <is>
          <t>Extra paid</t>
        </is>
      </c>
      <c r="AA5" s="12" t="inlineStr">
        <is>
          <t>End balance</t>
        </is>
      </c>
      <c r="AB5" s="12" t="inlineStr">
        <is>
          <t>Start bal+int</t>
        </is>
      </c>
      <c r="AC5" s="12" t="inlineStr">
        <is>
          <t>Min paid</t>
        </is>
      </c>
      <c r="AD5" s="12" t="inlineStr">
        <is>
          <t>After min</t>
        </is>
      </c>
      <c r="AE5" s="12" t="inlineStr">
        <is>
          <t>Extra paid</t>
        </is>
      </c>
      <c r="AF5" s="12" t="inlineStr">
        <is>
          <t>End balance</t>
        </is>
      </c>
      <c r="AG5" s="12" t="inlineStr">
        <is>
          <t>Start bal+int</t>
        </is>
      </c>
      <c r="AH5" s="12" t="inlineStr">
        <is>
          <t>Min paid</t>
        </is>
      </c>
      <c r="AI5" s="12" t="inlineStr">
        <is>
          <t>After min</t>
        </is>
      </c>
      <c r="AJ5" s="12" t="inlineStr">
        <is>
          <t>Extra paid</t>
        </is>
      </c>
      <c r="AK5" s="12" t="inlineStr">
        <is>
          <t>End balance</t>
        </is>
      </c>
      <c r="AL5" s="12" t="inlineStr">
        <is>
          <t>Start bal+int</t>
        </is>
      </c>
      <c r="AM5" s="12" t="inlineStr">
        <is>
          <t>Min paid</t>
        </is>
      </c>
      <c r="AN5" s="12" t="inlineStr">
        <is>
          <t>After min</t>
        </is>
      </c>
      <c r="AO5" s="12" t="inlineStr">
        <is>
          <t>Extra paid</t>
        </is>
      </c>
      <c r="AP5" s="12" t="inlineStr">
        <is>
          <t>End balance</t>
        </is>
      </c>
      <c r="AQ5" s="12" t="inlineStr">
        <is>
          <t>Leftover for extra</t>
        </is>
      </c>
      <c r="AR5" s="12" t="inlineStr">
        <is>
          <t>Total balance</t>
        </is>
      </c>
      <c r="AS5" s="12" t="inlineStr">
        <is>
          <t>Total paid</t>
        </is>
      </c>
      <c r="AT5" s="12" t="inlineStr">
        <is>
          <t>Interest</t>
        </is>
      </c>
    </row>
    <row r="6">
      <c r="B6" t="n">
        <v>1</v>
      </c>
      <c r="C6" s="29">
        <f>N('Debt Payoff'!$C$7)*(1+N('Debt Payoff'!$D$7)/12)</f>
        <v/>
      </c>
      <c r="D6" s="29">
        <f>MIN(C6,N('Debt Payoff'!$E$7))</f>
        <v/>
      </c>
      <c r="E6" s="29">
        <f>C6-D6</f>
        <v/>
      </c>
      <c r="F6" s="29">
        <f>MAX(0,MIN(E6,$AQ6-SUMIF($C$4:$AP$4,"&lt;"&amp;E$4,$C6:$AP6)))</f>
        <v/>
      </c>
      <c r="G6" s="29">
        <f>ROUND(E6-F6,2)</f>
        <v/>
      </c>
      <c r="H6" s="29">
        <f>N('Debt Payoff'!$C$8)*(1+N('Debt Payoff'!$D$8)/12)</f>
        <v/>
      </c>
      <c r="I6" s="29">
        <f>MIN(H6,N('Debt Payoff'!$E$8))</f>
        <v/>
      </c>
      <c r="J6" s="29">
        <f>H6-I6</f>
        <v/>
      </c>
      <c r="K6" s="29">
        <f>MAX(0,MIN(J6,$AQ6-SUMIF($C$4:$AP$4,"&lt;"&amp;J$4,$C6:$AP6)))</f>
        <v/>
      </c>
      <c r="L6" s="29">
        <f>ROUND(J6-K6,2)</f>
        <v/>
      </c>
      <c r="M6" s="29">
        <f>N('Debt Payoff'!$C$9)*(1+N('Debt Payoff'!$D$9)/12)</f>
        <v/>
      </c>
      <c r="N6" s="29">
        <f>MIN(M6,N('Debt Payoff'!$E$9))</f>
        <v/>
      </c>
      <c r="O6" s="29">
        <f>M6-N6</f>
        <v/>
      </c>
      <c r="P6" s="29">
        <f>MAX(0,MIN(O6,$AQ6-SUMIF($C$4:$AP$4,"&lt;"&amp;O$4,$C6:$AP6)))</f>
        <v/>
      </c>
      <c r="Q6" s="29">
        <f>ROUND(O6-P6,2)</f>
        <v/>
      </c>
      <c r="R6" s="29">
        <f>N('Debt Payoff'!$C$10)*(1+N('Debt Payoff'!$D$10)/12)</f>
        <v/>
      </c>
      <c r="S6" s="29">
        <f>MIN(R6,N('Debt Payoff'!$E$10))</f>
        <v/>
      </c>
      <c r="T6" s="29">
        <f>R6-S6</f>
        <v/>
      </c>
      <c r="U6" s="29">
        <f>MAX(0,MIN(T6,$AQ6-SUMIF($C$4:$AP$4,"&lt;"&amp;T$4,$C6:$AP6)))</f>
        <v/>
      </c>
      <c r="V6" s="29">
        <f>ROUND(T6-U6,2)</f>
        <v/>
      </c>
      <c r="W6" s="29">
        <f>N('Debt Payoff'!$C$11)*(1+N('Debt Payoff'!$D$11)/12)</f>
        <v/>
      </c>
      <c r="X6" s="29">
        <f>MIN(W6,N('Debt Payoff'!$E$11))</f>
        <v/>
      </c>
      <c r="Y6" s="29">
        <f>W6-X6</f>
        <v/>
      </c>
      <c r="Z6" s="29">
        <f>MAX(0,MIN(Y6,$AQ6-SUMIF($C$4:$AP$4,"&lt;"&amp;Y$4,$C6:$AP6)))</f>
        <v/>
      </c>
      <c r="AA6" s="29">
        <f>ROUND(Y6-Z6,2)</f>
        <v/>
      </c>
      <c r="AB6" s="29">
        <f>N('Debt Payoff'!$C$12)*(1+N('Debt Payoff'!$D$12)/12)</f>
        <v/>
      </c>
      <c r="AC6" s="29">
        <f>MIN(AB6,N('Debt Payoff'!$E$12))</f>
        <v/>
      </c>
      <c r="AD6" s="29">
        <f>AB6-AC6</f>
        <v/>
      </c>
      <c r="AE6" s="29">
        <f>MAX(0,MIN(AD6,$AQ6-SUMIF($C$4:$AP$4,"&lt;"&amp;AD$4,$C6:$AP6)))</f>
        <v/>
      </c>
      <c r="AF6" s="29">
        <f>ROUND(AD6-AE6,2)</f>
        <v/>
      </c>
      <c r="AG6" s="29">
        <f>N('Debt Payoff'!$C$13)*(1+N('Debt Payoff'!$D$13)/12)</f>
        <v/>
      </c>
      <c r="AH6" s="29">
        <f>MIN(AG6,N('Debt Payoff'!$E$13))</f>
        <v/>
      </c>
      <c r="AI6" s="29">
        <f>AG6-AH6</f>
        <v/>
      </c>
      <c r="AJ6" s="29">
        <f>MAX(0,MIN(AI6,$AQ6-SUMIF($C$4:$AP$4,"&lt;"&amp;AI$4,$C6:$AP6)))</f>
        <v/>
      </c>
      <c r="AK6" s="29">
        <f>ROUND(AI6-AJ6,2)</f>
        <v/>
      </c>
      <c r="AL6" s="29">
        <f>N('Debt Payoff'!$C$14)*(1+N('Debt Payoff'!$D$14)/12)</f>
        <v/>
      </c>
      <c r="AM6" s="29">
        <f>MIN(AL6,N('Debt Payoff'!$E$14))</f>
        <v/>
      </c>
      <c r="AN6" s="29">
        <f>AL6-AM6</f>
        <v/>
      </c>
      <c r="AO6" s="29">
        <f>MAX(0,MIN(AN6,$AQ6-SUMIF($C$4:$AP$4,"&lt;"&amp;AN$4,$C6:$AP6)))</f>
        <v/>
      </c>
      <c r="AP6" s="29">
        <f>ROUND(AN6-AO6,2)</f>
        <v/>
      </c>
      <c r="AQ6" s="29">
        <f>'Debt Payoff'!$C$19-(D6+I6+N6+S6+X6+AC6+AH6+AM6)</f>
        <v/>
      </c>
      <c r="AR6" s="29">
        <f>G6+L6+Q6+V6+AA6+AF6+AK6+AP6</f>
        <v/>
      </c>
      <c r="AS6" s="29">
        <f>D6+F6+I6+K6+N6+P6+S6+U6+X6+Z6+AC6+AE6+AH6+AJ6+AM6+AO6</f>
        <v/>
      </c>
      <c r="AT6" s="29">
        <f>(C6+H6+M6+R6+W6+AB6+AG6+AL6)-'Debt Payoff'!$C$15</f>
        <v/>
      </c>
    </row>
    <row r="7">
      <c r="B7" t="n">
        <v>2</v>
      </c>
      <c r="C7" s="29">
        <f>N(G6)*(1+N('Debt Payoff'!$D$7)/12)</f>
        <v/>
      </c>
      <c r="D7" s="29">
        <f>MIN(C7,N('Debt Payoff'!$E$7))</f>
        <v/>
      </c>
      <c r="E7" s="29">
        <f>C7-D7</f>
        <v/>
      </c>
      <c r="F7" s="29">
        <f>MAX(0,MIN(E7,$AQ7-SUMIF($C$4:$AP$4,"&lt;"&amp;E$4,$C7:$AP7)))</f>
        <v/>
      </c>
      <c r="G7" s="29">
        <f>ROUND(E7-F7,2)</f>
        <v/>
      </c>
      <c r="H7" s="29">
        <f>N(L6)*(1+N('Debt Payoff'!$D$8)/12)</f>
        <v/>
      </c>
      <c r="I7" s="29">
        <f>MIN(H7,N('Debt Payoff'!$E$8))</f>
        <v/>
      </c>
      <c r="J7" s="29">
        <f>H7-I7</f>
        <v/>
      </c>
      <c r="K7" s="29">
        <f>MAX(0,MIN(J7,$AQ7-SUMIF($C$4:$AP$4,"&lt;"&amp;J$4,$C7:$AP7)))</f>
        <v/>
      </c>
      <c r="L7" s="29">
        <f>ROUND(J7-K7,2)</f>
        <v/>
      </c>
      <c r="M7" s="29">
        <f>N(Q6)*(1+N('Debt Payoff'!$D$9)/12)</f>
        <v/>
      </c>
      <c r="N7" s="29">
        <f>MIN(M7,N('Debt Payoff'!$E$9))</f>
        <v/>
      </c>
      <c r="O7" s="29">
        <f>M7-N7</f>
        <v/>
      </c>
      <c r="P7" s="29">
        <f>MAX(0,MIN(O7,$AQ7-SUMIF($C$4:$AP$4,"&lt;"&amp;O$4,$C7:$AP7)))</f>
        <v/>
      </c>
      <c r="Q7" s="29">
        <f>ROUND(O7-P7,2)</f>
        <v/>
      </c>
      <c r="R7" s="29">
        <f>N(V6)*(1+N('Debt Payoff'!$D$10)/12)</f>
        <v/>
      </c>
      <c r="S7" s="29">
        <f>MIN(R7,N('Debt Payoff'!$E$10))</f>
        <v/>
      </c>
      <c r="T7" s="29">
        <f>R7-S7</f>
        <v/>
      </c>
      <c r="U7" s="29">
        <f>MAX(0,MIN(T7,$AQ7-SUMIF($C$4:$AP$4,"&lt;"&amp;T$4,$C7:$AP7)))</f>
        <v/>
      </c>
      <c r="V7" s="29">
        <f>ROUND(T7-U7,2)</f>
        <v/>
      </c>
      <c r="W7" s="29">
        <f>N(AA6)*(1+N('Debt Payoff'!$D$11)/12)</f>
        <v/>
      </c>
      <c r="X7" s="29">
        <f>MIN(W7,N('Debt Payoff'!$E$11))</f>
        <v/>
      </c>
      <c r="Y7" s="29">
        <f>W7-X7</f>
        <v/>
      </c>
      <c r="Z7" s="29">
        <f>MAX(0,MIN(Y7,$AQ7-SUMIF($C$4:$AP$4,"&lt;"&amp;Y$4,$C7:$AP7)))</f>
        <v/>
      </c>
      <c r="AA7" s="29">
        <f>ROUND(Y7-Z7,2)</f>
        <v/>
      </c>
      <c r="AB7" s="29">
        <f>N(AF6)*(1+N('Debt Payoff'!$D$12)/12)</f>
        <v/>
      </c>
      <c r="AC7" s="29">
        <f>MIN(AB7,N('Debt Payoff'!$E$12))</f>
        <v/>
      </c>
      <c r="AD7" s="29">
        <f>AB7-AC7</f>
        <v/>
      </c>
      <c r="AE7" s="29">
        <f>MAX(0,MIN(AD7,$AQ7-SUMIF($C$4:$AP$4,"&lt;"&amp;AD$4,$C7:$AP7)))</f>
        <v/>
      </c>
      <c r="AF7" s="29">
        <f>ROUND(AD7-AE7,2)</f>
        <v/>
      </c>
      <c r="AG7" s="29">
        <f>N(AK6)*(1+N('Debt Payoff'!$D$13)/12)</f>
        <v/>
      </c>
      <c r="AH7" s="29">
        <f>MIN(AG7,N('Debt Payoff'!$E$13))</f>
        <v/>
      </c>
      <c r="AI7" s="29">
        <f>AG7-AH7</f>
        <v/>
      </c>
      <c r="AJ7" s="29">
        <f>MAX(0,MIN(AI7,$AQ7-SUMIF($C$4:$AP$4,"&lt;"&amp;AI$4,$C7:$AP7)))</f>
        <v/>
      </c>
      <c r="AK7" s="29">
        <f>ROUND(AI7-AJ7,2)</f>
        <v/>
      </c>
      <c r="AL7" s="29">
        <f>N(AP6)*(1+N('Debt Payoff'!$D$14)/12)</f>
        <v/>
      </c>
      <c r="AM7" s="29">
        <f>MIN(AL7,N('Debt Payoff'!$E$14))</f>
        <v/>
      </c>
      <c r="AN7" s="29">
        <f>AL7-AM7</f>
        <v/>
      </c>
      <c r="AO7" s="29">
        <f>MAX(0,MIN(AN7,$AQ7-SUMIF($C$4:$AP$4,"&lt;"&amp;AN$4,$C7:$AP7)))</f>
        <v/>
      </c>
      <c r="AP7" s="29">
        <f>ROUND(AN7-AO7,2)</f>
        <v/>
      </c>
      <c r="AQ7" s="29">
        <f>'Debt Payoff'!$C$19-(D7+I7+N7+S7+X7+AC7+AH7+AM7)</f>
        <v/>
      </c>
      <c r="AR7" s="29">
        <f>G7+L7+Q7+V7+AA7+AF7+AK7+AP7</f>
        <v/>
      </c>
      <c r="AS7" s="29">
        <f>D7+F7+I7+K7+N7+P7+S7+U7+X7+Z7+AC7+AE7+AH7+AJ7+AM7+AO7</f>
        <v/>
      </c>
      <c r="AT7" s="29">
        <f>(C7+H7+M7+R7+W7+AB7+AG7+AL7)-AR6</f>
        <v/>
      </c>
    </row>
    <row r="8">
      <c r="B8" t="n">
        <v>3</v>
      </c>
      <c r="C8" s="29">
        <f>N(G7)*(1+N('Debt Payoff'!$D$7)/12)</f>
        <v/>
      </c>
      <c r="D8" s="29">
        <f>MIN(C8,N('Debt Payoff'!$E$7))</f>
        <v/>
      </c>
      <c r="E8" s="29">
        <f>C8-D8</f>
        <v/>
      </c>
      <c r="F8" s="29">
        <f>MAX(0,MIN(E8,$AQ8-SUMIF($C$4:$AP$4,"&lt;"&amp;E$4,$C8:$AP8)))</f>
        <v/>
      </c>
      <c r="G8" s="29">
        <f>ROUND(E8-F8,2)</f>
        <v/>
      </c>
      <c r="H8" s="29">
        <f>N(L7)*(1+N('Debt Payoff'!$D$8)/12)</f>
        <v/>
      </c>
      <c r="I8" s="29">
        <f>MIN(H8,N('Debt Payoff'!$E$8))</f>
        <v/>
      </c>
      <c r="J8" s="29">
        <f>H8-I8</f>
        <v/>
      </c>
      <c r="K8" s="29">
        <f>MAX(0,MIN(J8,$AQ8-SUMIF($C$4:$AP$4,"&lt;"&amp;J$4,$C8:$AP8)))</f>
        <v/>
      </c>
      <c r="L8" s="29">
        <f>ROUND(J8-K8,2)</f>
        <v/>
      </c>
      <c r="M8" s="29">
        <f>N(Q7)*(1+N('Debt Payoff'!$D$9)/12)</f>
        <v/>
      </c>
      <c r="N8" s="29">
        <f>MIN(M8,N('Debt Payoff'!$E$9))</f>
        <v/>
      </c>
      <c r="O8" s="29">
        <f>M8-N8</f>
        <v/>
      </c>
      <c r="P8" s="29">
        <f>MAX(0,MIN(O8,$AQ8-SUMIF($C$4:$AP$4,"&lt;"&amp;O$4,$C8:$AP8)))</f>
        <v/>
      </c>
      <c r="Q8" s="29">
        <f>ROUND(O8-P8,2)</f>
        <v/>
      </c>
      <c r="R8" s="29">
        <f>N(V7)*(1+N('Debt Payoff'!$D$10)/12)</f>
        <v/>
      </c>
      <c r="S8" s="29">
        <f>MIN(R8,N('Debt Payoff'!$E$10))</f>
        <v/>
      </c>
      <c r="T8" s="29">
        <f>R8-S8</f>
        <v/>
      </c>
      <c r="U8" s="29">
        <f>MAX(0,MIN(T8,$AQ8-SUMIF($C$4:$AP$4,"&lt;"&amp;T$4,$C8:$AP8)))</f>
        <v/>
      </c>
      <c r="V8" s="29">
        <f>ROUND(T8-U8,2)</f>
        <v/>
      </c>
      <c r="W8" s="29">
        <f>N(AA7)*(1+N('Debt Payoff'!$D$11)/12)</f>
        <v/>
      </c>
      <c r="X8" s="29">
        <f>MIN(W8,N('Debt Payoff'!$E$11))</f>
        <v/>
      </c>
      <c r="Y8" s="29">
        <f>W8-X8</f>
        <v/>
      </c>
      <c r="Z8" s="29">
        <f>MAX(0,MIN(Y8,$AQ8-SUMIF($C$4:$AP$4,"&lt;"&amp;Y$4,$C8:$AP8)))</f>
        <v/>
      </c>
      <c r="AA8" s="29">
        <f>ROUND(Y8-Z8,2)</f>
        <v/>
      </c>
      <c r="AB8" s="29">
        <f>N(AF7)*(1+N('Debt Payoff'!$D$12)/12)</f>
        <v/>
      </c>
      <c r="AC8" s="29">
        <f>MIN(AB8,N('Debt Payoff'!$E$12))</f>
        <v/>
      </c>
      <c r="AD8" s="29">
        <f>AB8-AC8</f>
        <v/>
      </c>
      <c r="AE8" s="29">
        <f>MAX(0,MIN(AD8,$AQ8-SUMIF($C$4:$AP$4,"&lt;"&amp;AD$4,$C8:$AP8)))</f>
        <v/>
      </c>
      <c r="AF8" s="29">
        <f>ROUND(AD8-AE8,2)</f>
        <v/>
      </c>
      <c r="AG8" s="29">
        <f>N(AK7)*(1+N('Debt Payoff'!$D$13)/12)</f>
        <v/>
      </c>
      <c r="AH8" s="29">
        <f>MIN(AG8,N('Debt Payoff'!$E$13))</f>
        <v/>
      </c>
      <c r="AI8" s="29">
        <f>AG8-AH8</f>
        <v/>
      </c>
      <c r="AJ8" s="29">
        <f>MAX(0,MIN(AI8,$AQ8-SUMIF($C$4:$AP$4,"&lt;"&amp;AI$4,$C8:$AP8)))</f>
        <v/>
      </c>
      <c r="AK8" s="29">
        <f>ROUND(AI8-AJ8,2)</f>
        <v/>
      </c>
      <c r="AL8" s="29">
        <f>N(AP7)*(1+N('Debt Payoff'!$D$14)/12)</f>
        <v/>
      </c>
      <c r="AM8" s="29">
        <f>MIN(AL8,N('Debt Payoff'!$E$14))</f>
        <v/>
      </c>
      <c r="AN8" s="29">
        <f>AL8-AM8</f>
        <v/>
      </c>
      <c r="AO8" s="29">
        <f>MAX(0,MIN(AN8,$AQ8-SUMIF($C$4:$AP$4,"&lt;"&amp;AN$4,$C8:$AP8)))</f>
        <v/>
      </c>
      <c r="AP8" s="29">
        <f>ROUND(AN8-AO8,2)</f>
        <v/>
      </c>
      <c r="AQ8" s="29">
        <f>'Debt Payoff'!$C$19-(D8+I8+N8+S8+X8+AC8+AH8+AM8)</f>
        <v/>
      </c>
      <c r="AR8" s="29">
        <f>G8+L8+Q8+V8+AA8+AF8+AK8+AP8</f>
        <v/>
      </c>
      <c r="AS8" s="29">
        <f>D8+F8+I8+K8+N8+P8+S8+U8+X8+Z8+AC8+AE8+AH8+AJ8+AM8+AO8</f>
        <v/>
      </c>
      <c r="AT8" s="29">
        <f>(C8+H8+M8+R8+W8+AB8+AG8+AL8)-AR7</f>
        <v/>
      </c>
    </row>
    <row r="9">
      <c r="B9" t="n">
        <v>4</v>
      </c>
      <c r="C9" s="29">
        <f>N(G8)*(1+N('Debt Payoff'!$D$7)/12)</f>
        <v/>
      </c>
      <c r="D9" s="29">
        <f>MIN(C9,N('Debt Payoff'!$E$7))</f>
        <v/>
      </c>
      <c r="E9" s="29">
        <f>C9-D9</f>
        <v/>
      </c>
      <c r="F9" s="29">
        <f>MAX(0,MIN(E9,$AQ9-SUMIF($C$4:$AP$4,"&lt;"&amp;E$4,$C9:$AP9)))</f>
        <v/>
      </c>
      <c r="G9" s="29">
        <f>ROUND(E9-F9,2)</f>
        <v/>
      </c>
      <c r="H9" s="29">
        <f>N(L8)*(1+N('Debt Payoff'!$D$8)/12)</f>
        <v/>
      </c>
      <c r="I9" s="29">
        <f>MIN(H9,N('Debt Payoff'!$E$8))</f>
        <v/>
      </c>
      <c r="J9" s="29">
        <f>H9-I9</f>
        <v/>
      </c>
      <c r="K9" s="29">
        <f>MAX(0,MIN(J9,$AQ9-SUMIF($C$4:$AP$4,"&lt;"&amp;J$4,$C9:$AP9)))</f>
        <v/>
      </c>
      <c r="L9" s="29">
        <f>ROUND(J9-K9,2)</f>
        <v/>
      </c>
      <c r="M9" s="29">
        <f>N(Q8)*(1+N('Debt Payoff'!$D$9)/12)</f>
        <v/>
      </c>
      <c r="N9" s="29">
        <f>MIN(M9,N('Debt Payoff'!$E$9))</f>
        <v/>
      </c>
      <c r="O9" s="29">
        <f>M9-N9</f>
        <v/>
      </c>
      <c r="P9" s="29">
        <f>MAX(0,MIN(O9,$AQ9-SUMIF($C$4:$AP$4,"&lt;"&amp;O$4,$C9:$AP9)))</f>
        <v/>
      </c>
      <c r="Q9" s="29">
        <f>ROUND(O9-P9,2)</f>
        <v/>
      </c>
      <c r="R9" s="29">
        <f>N(V8)*(1+N('Debt Payoff'!$D$10)/12)</f>
        <v/>
      </c>
      <c r="S9" s="29">
        <f>MIN(R9,N('Debt Payoff'!$E$10))</f>
        <v/>
      </c>
      <c r="T9" s="29">
        <f>R9-S9</f>
        <v/>
      </c>
      <c r="U9" s="29">
        <f>MAX(0,MIN(T9,$AQ9-SUMIF($C$4:$AP$4,"&lt;"&amp;T$4,$C9:$AP9)))</f>
        <v/>
      </c>
      <c r="V9" s="29">
        <f>ROUND(T9-U9,2)</f>
        <v/>
      </c>
      <c r="W9" s="29">
        <f>N(AA8)*(1+N('Debt Payoff'!$D$11)/12)</f>
        <v/>
      </c>
      <c r="X9" s="29">
        <f>MIN(W9,N('Debt Payoff'!$E$11))</f>
        <v/>
      </c>
      <c r="Y9" s="29">
        <f>W9-X9</f>
        <v/>
      </c>
      <c r="Z9" s="29">
        <f>MAX(0,MIN(Y9,$AQ9-SUMIF($C$4:$AP$4,"&lt;"&amp;Y$4,$C9:$AP9)))</f>
        <v/>
      </c>
      <c r="AA9" s="29">
        <f>ROUND(Y9-Z9,2)</f>
        <v/>
      </c>
      <c r="AB9" s="29">
        <f>N(AF8)*(1+N('Debt Payoff'!$D$12)/12)</f>
        <v/>
      </c>
      <c r="AC9" s="29">
        <f>MIN(AB9,N('Debt Payoff'!$E$12))</f>
        <v/>
      </c>
      <c r="AD9" s="29">
        <f>AB9-AC9</f>
        <v/>
      </c>
      <c r="AE9" s="29">
        <f>MAX(0,MIN(AD9,$AQ9-SUMIF($C$4:$AP$4,"&lt;"&amp;AD$4,$C9:$AP9)))</f>
        <v/>
      </c>
      <c r="AF9" s="29">
        <f>ROUND(AD9-AE9,2)</f>
        <v/>
      </c>
      <c r="AG9" s="29">
        <f>N(AK8)*(1+N('Debt Payoff'!$D$13)/12)</f>
        <v/>
      </c>
      <c r="AH9" s="29">
        <f>MIN(AG9,N('Debt Payoff'!$E$13))</f>
        <v/>
      </c>
      <c r="AI9" s="29">
        <f>AG9-AH9</f>
        <v/>
      </c>
      <c r="AJ9" s="29">
        <f>MAX(0,MIN(AI9,$AQ9-SUMIF($C$4:$AP$4,"&lt;"&amp;AI$4,$C9:$AP9)))</f>
        <v/>
      </c>
      <c r="AK9" s="29">
        <f>ROUND(AI9-AJ9,2)</f>
        <v/>
      </c>
      <c r="AL9" s="29">
        <f>N(AP8)*(1+N('Debt Payoff'!$D$14)/12)</f>
        <v/>
      </c>
      <c r="AM9" s="29">
        <f>MIN(AL9,N('Debt Payoff'!$E$14))</f>
        <v/>
      </c>
      <c r="AN9" s="29">
        <f>AL9-AM9</f>
        <v/>
      </c>
      <c r="AO9" s="29">
        <f>MAX(0,MIN(AN9,$AQ9-SUMIF($C$4:$AP$4,"&lt;"&amp;AN$4,$C9:$AP9)))</f>
        <v/>
      </c>
      <c r="AP9" s="29">
        <f>ROUND(AN9-AO9,2)</f>
        <v/>
      </c>
      <c r="AQ9" s="29">
        <f>'Debt Payoff'!$C$19-(D9+I9+N9+S9+X9+AC9+AH9+AM9)</f>
        <v/>
      </c>
      <c r="AR9" s="29">
        <f>G9+L9+Q9+V9+AA9+AF9+AK9+AP9</f>
        <v/>
      </c>
      <c r="AS9" s="29">
        <f>D9+F9+I9+K9+N9+P9+S9+U9+X9+Z9+AC9+AE9+AH9+AJ9+AM9+AO9</f>
        <v/>
      </c>
      <c r="AT9" s="29">
        <f>(C9+H9+M9+R9+W9+AB9+AG9+AL9)-AR8</f>
        <v/>
      </c>
    </row>
    <row r="10">
      <c r="B10" t="n">
        <v>5</v>
      </c>
      <c r="C10" s="29">
        <f>N(G9)*(1+N('Debt Payoff'!$D$7)/12)</f>
        <v/>
      </c>
      <c r="D10" s="29">
        <f>MIN(C10,N('Debt Payoff'!$E$7))</f>
        <v/>
      </c>
      <c r="E10" s="29">
        <f>C10-D10</f>
        <v/>
      </c>
      <c r="F10" s="29">
        <f>MAX(0,MIN(E10,$AQ10-SUMIF($C$4:$AP$4,"&lt;"&amp;E$4,$C10:$AP10)))</f>
        <v/>
      </c>
      <c r="G10" s="29">
        <f>ROUND(E10-F10,2)</f>
        <v/>
      </c>
      <c r="H10" s="29">
        <f>N(L9)*(1+N('Debt Payoff'!$D$8)/12)</f>
        <v/>
      </c>
      <c r="I10" s="29">
        <f>MIN(H10,N('Debt Payoff'!$E$8))</f>
        <v/>
      </c>
      <c r="J10" s="29">
        <f>H10-I10</f>
        <v/>
      </c>
      <c r="K10" s="29">
        <f>MAX(0,MIN(J10,$AQ10-SUMIF($C$4:$AP$4,"&lt;"&amp;J$4,$C10:$AP10)))</f>
        <v/>
      </c>
      <c r="L10" s="29">
        <f>ROUND(J10-K10,2)</f>
        <v/>
      </c>
      <c r="M10" s="29">
        <f>N(Q9)*(1+N('Debt Payoff'!$D$9)/12)</f>
        <v/>
      </c>
      <c r="N10" s="29">
        <f>MIN(M10,N('Debt Payoff'!$E$9))</f>
        <v/>
      </c>
      <c r="O10" s="29">
        <f>M10-N10</f>
        <v/>
      </c>
      <c r="P10" s="29">
        <f>MAX(0,MIN(O10,$AQ10-SUMIF($C$4:$AP$4,"&lt;"&amp;O$4,$C10:$AP10)))</f>
        <v/>
      </c>
      <c r="Q10" s="29">
        <f>ROUND(O10-P10,2)</f>
        <v/>
      </c>
      <c r="R10" s="29">
        <f>N(V9)*(1+N('Debt Payoff'!$D$10)/12)</f>
        <v/>
      </c>
      <c r="S10" s="29">
        <f>MIN(R10,N('Debt Payoff'!$E$10))</f>
        <v/>
      </c>
      <c r="T10" s="29">
        <f>R10-S10</f>
        <v/>
      </c>
      <c r="U10" s="29">
        <f>MAX(0,MIN(T10,$AQ10-SUMIF($C$4:$AP$4,"&lt;"&amp;T$4,$C10:$AP10)))</f>
        <v/>
      </c>
      <c r="V10" s="29">
        <f>ROUND(T10-U10,2)</f>
        <v/>
      </c>
      <c r="W10" s="29">
        <f>N(AA9)*(1+N('Debt Payoff'!$D$11)/12)</f>
        <v/>
      </c>
      <c r="X10" s="29">
        <f>MIN(W10,N('Debt Payoff'!$E$11))</f>
        <v/>
      </c>
      <c r="Y10" s="29">
        <f>W10-X10</f>
        <v/>
      </c>
      <c r="Z10" s="29">
        <f>MAX(0,MIN(Y10,$AQ10-SUMIF($C$4:$AP$4,"&lt;"&amp;Y$4,$C10:$AP10)))</f>
        <v/>
      </c>
      <c r="AA10" s="29">
        <f>ROUND(Y10-Z10,2)</f>
        <v/>
      </c>
      <c r="AB10" s="29">
        <f>N(AF9)*(1+N('Debt Payoff'!$D$12)/12)</f>
        <v/>
      </c>
      <c r="AC10" s="29">
        <f>MIN(AB10,N('Debt Payoff'!$E$12))</f>
        <v/>
      </c>
      <c r="AD10" s="29">
        <f>AB10-AC10</f>
        <v/>
      </c>
      <c r="AE10" s="29">
        <f>MAX(0,MIN(AD10,$AQ10-SUMIF($C$4:$AP$4,"&lt;"&amp;AD$4,$C10:$AP10)))</f>
        <v/>
      </c>
      <c r="AF10" s="29">
        <f>ROUND(AD10-AE10,2)</f>
        <v/>
      </c>
      <c r="AG10" s="29">
        <f>N(AK9)*(1+N('Debt Payoff'!$D$13)/12)</f>
        <v/>
      </c>
      <c r="AH10" s="29">
        <f>MIN(AG10,N('Debt Payoff'!$E$13))</f>
        <v/>
      </c>
      <c r="AI10" s="29">
        <f>AG10-AH10</f>
        <v/>
      </c>
      <c r="AJ10" s="29">
        <f>MAX(0,MIN(AI10,$AQ10-SUMIF($C$4:$AP$4,"&lt;"&amp;AI$4,$C10:$AP10)))</f>
        <v/>
      </c>
      <c r="AK10" s="29">
        <f>ROUND(AI10-AJ10,2)</f>
        <v/>
      </c>
      <c r="AL10" s="29">
        <f>N(AP9)*(1+N('Debt Payoff'!$D$14)/12)</f>
        <v/>
      </c>
      <c r="AM10" s="29">
        <f>MIN(AL10,N('Debt Payoff'!$E$14))</f>
        <v/>
      </c>
      <c r="AN10" s="29">
        <f>AL10-AM10</f>
        <v/>
      </c>
      <c r="AO10" s="29">
        <f>MAX(0,MIN(AN10,$AQ10-SUMIF($C$4:$AP$4,"&lt;"&amp;AN$4,$C10:$AP10)))</f>
        <v/>
      </c>
      <c r="AP10" s="29">
        <f>ROUND(AN10-AO10,2)</f>
        <v/>
      </c>
      <c r="AQ10" s="29">
        <f>'Debt Payoff'!$C$19-(D10+I10+N10+S10+X10+AC10+AH10+AM10)</f>
        <v/>
      </c>
      <c r="AR10" s="29">
        <f>G10+L10+Q10+V10+AA10+AF10+AK10+AP10</f>
        <v/>
      </c>
      <c r="AS10" s="29">
        <f>D10+F10+I10+K10+N10+P10+S10+U10+X10+Z10+AC10+AE10+AH10+AJ10+AM10+AO10</f>
        <v/>
      </c>
      <c r="AT10" s="29">
        <f>(C10+H10+M10+R10+W10+AB10+AG10+AL10)-AR9</f>
        <v/>
      </c>
    </row>
    <row r="11">
      <c r="B11" t="n">
        <v>6</v>
      </c>
      <c r="C11" s="29">
        <f>N(G10)*(1+N('Debt Payoff'!$D$7)/12)</f>
        <v/>
      </c>
      <c r="D11" s="29">
        <f>MIN(C11,N('Debt Payoff'!$E$7))</f>
        <v/>
      </c>
      <c r="E11" s="29">
        <f>C11-D11</f>
        <v/>
      </c>
      <c r="F11" s="29">
        <f>MAX(0,MIN(E11,$AQ11-SUMIF($C$4:$AP$4,"&lt;"&amp;E$4,$C11:$AP11)))</f>
        <v/>
      </c>
      <c r="G11" s="29">
        <f>ROUND(E11-F11,2)</f>
        <v/>
      </c>
      <c r="H11" s="29">
        <f>N(L10)*(1+N('Debt Payoff'!$D$8)/12)</f>
        <v/>
      </c>
      <c r="I11" s="29">
        <f>MIN(H11,N('Debt Payoff'!$E$8))</f>
        <v/>
      </c>
      <c r="J11" s="29">
        <f>H11-I11</f>
        <v/>
      </c>
      <c r="K11" s="29">
        <f>MAX(0,MIN(J11,$AQ11-SUMIF($C$4:$AP$4,"&lt;"&amp;J$4,$C11:$AP11)))</f>
        <v/>
      </c>
      <c r="L11" s="29">
        <f>ROUND(J11-K11,2)</f>
        <v/>
      </c>
      <c r="M11" s="29">
        <f>N(Q10)*(1+N('Debt Payoff'!$D$9)/12)</f>
        <v/>
      </c>
      <c r="N11" s="29">
        <f>MIN(M11,N('Debt Payoff'!$E$9))</f>
        <v/>
      </c>
      <c r="O11" s="29">
        <f>M11-N11</f>
        <v/>
      </c>
      <c r="P11" s="29">
        <f>MAX(0,MIN(O11,$AQ11-SUMIF($C$4:$AP$4,"&lt;"&amp;O$4,$C11:$AP11)))</f>
        <v/>
      </c>
      <c r="Q11" s="29">
        <f>ROUND(O11-P11,2)</f>
        <v/>
      </c>
      <c r="R11" s="29">
        <f>N(V10)*(1+N('Debt Payoff'!$D$10)/12)</f>
        <v/>
      </c>
      <c r="S11" s="29">
        <f>MIN(R11,N('Debt Payoff'!$E$10))</f>
        <v/>
      </c>
      <c r="T11" s="29">
        <f>R11-S11</f>
        <v/>
      </c>
      <c r="U11" s="29">
        <f>MAX(0,MIN(T11,$AQ11-SUMIF($C$4:$AP$4,"&lt;"&amp;T$4,$C11:$AP11)))</f>
        <v/>
      </c>
      <c r="V11" s="29">
        <f>ROUND(T11-U11,2)</f>
        <v/>
      </c>
      <c r="W11" s="29">
        <f>N(AA10)*(1+N('Debt Payoff'!$D$11)/12)</f>
        <v/>
      </c>
      <c r="X11" s="29">
        <f>MIN(W11,N('Debt Payoff'!$E$11))</f>
        <v/>
      </c>
      <c r="Y11" s="29">
        <f>W11-X11</f>
        <v/>
      </c>
      <c r="Z11" s="29">
        <f>MAX(0,MIN(Y11,$AQ11-SUMIF($C$4:$AP$4,"&lt;"&amp;Y$4,$C11:$AP11)))</f>
        <v/>
      </c>
      <c r="AA11" s="29">
        <f>ROUND(Y11-Z11,2)</f>
        <v/>
      </c>
      <c r="AB11" s="29">
        <f>N(AF10)*(1+N('Debt Payoff'!$D$12)/12)</f>
        <v/>
      </c>
      <c r="AC11" s="29">
        <f>MIN(AB11,N('Debt Payoff'!$E$12))</f>
        <v/>
      </c>
      <c r="AD11" s="29">
        <f>AB11-AC11</f>
        <v/>
      </c>
      <c r="AE11" s="29">
        <f>MAX(0,MIN(AD11,$AQ11-SUMIF($C$4:$AP$4,"&lt;"&amp;AD$4,$C11:$AP11)))</f>
        <v/>
      </c>
      <c r="AF11" s="29">
        <f>ROUND(AD11-AE11,2)</f>
        <v/>
      </c>
      <c r="AG11" s="29">
        <f>N(AK10)*(1+N('Debt Payoff'!$D$13)/12)</f>
        <v/>
      </c>
      <c r="AH11" s="29">
        <f>MIN(AG11,N('Debt Payoff'!$E$13))</f>
        <v/>
      </c>
      <c r="AI11" s="29">
        <f>AG11-AH11</f>
        <v/>
      </c>
      <c r="AJ11" s="29">
        <f>MAX(0,MIN(AI11,$AQ11-SUMIF($C$4:$AP$4,"&lt;"&amp;AI$4,$C11:$AP11)))</f>
        <v/>
      </c>
      <c r="AK11" s="29">
        <f>ROUND(AI11-AJ11,2)</f>
        <v/>
      </c>
      <c r="AL11" s="29">
        <f>N(AP10)*(1+N('Debt Payoff'!$D$14)/12)</f>
        <v/>
      </c>
      <c r="AM11" s="29">
        <f>MIN(AL11,N('Debt Payoff'!$E$14))</f>
        <v/>
      </c>
      <c r="AN11" s="29">
        <f>AL11-AM11</f>
        <v/>
      </c>
      <c r="AO11" s="29">
        <f>MAX(0,MIN(AN11,$AQ11-SUMIF($C$4:$AP$4,"&lt;"&amp;AN$4,$C11:$AP11)))</f>
        <v/>
      </c>
      <c r="AP11" s="29">
        <f>ROUND(AN11-AO11,2)</f>
        <v/>
      </c>
      <c r="AQ11" s="29">
        <f>'Debt Payoff'!$C$19-(D11+I11+N11+S11+X11+AC11+AH11+AM11)</f>
        <v/>
      </c>
      <c r="AR11" s="29">
        <f>G11+L11+Q11+V11+AA11+AF11+AK11+AP11</f>
        <v/>
      </c>
      <c r="AS11" s="29">
        <f>D11+F11+I11+K11+N11+P11+S11+U11+X11+Z11+AC11+AE11+AH11+AJ11+AM11+AO11</f>
        <v/>
      </c>
      <c r="AT11" s="29">
        <f>(C11+H11+M11+R11+W11+AB11+AG11+AL11)-AR10</f>
        <v/>
      </c>
    </row>
    <row r="12">
      <c r="B12" t="n">
        <v>7</v>
      </c>
      <c r="C12" s="29">
        <f>N(G11)*(1+N('Debt Payoff'!$D$7)/12)</f>
        <v/>
      </c>
      <c r="D12" s="29">
        <f>MIN(C12,N('Debt Payoff'!$E$7))</f>
        <v/>
      </c>
      <c r="E12" s="29">
        <f>C12-D12</f>
        <v/>
      </c>
      <c r="F12" s="29">
        <f>MAX(0,MIN(E12,$AQ12-SUMIF($C$4:$AP$4,"&lt;"&amp;E$4,$C12:$AP12)))</f>
        <v/>
      </c>
      <c r="G12" s="29">
        <f>ROUND(E12-F12,2)</f>
        <v/>
      </c>
      <c r="H12" s="29">
        <f>N(L11)*(1+N('Debt Payoff'!$D$8)/12)</f>
        <v/>
      </c>
      <c r="I12" s="29">
        <f>MIN(H12,N('Debt Payoff'!$E$8))</f>
        <v/>
      </c>
      <c r="J12" s="29">
        <f>H12-I12</f>
        <v/>
      </c>
      <c r="K12" s="29">
        <f>MAX(0,MIN(J12,$AQ12-SUMIF($C$4:$AP$4,"&lt;"&amp;J$4,$C12:$AP12)))</f>
        <v/>
      </c>
      <c r="L12" s="29">
        <f>ROUND(J12-K12,2)</f>
        <v/>
      </c>
      <c r="M12" s="29">
        <f>N(Q11)*(1+N('Debt Payoff'!$D$9)/12)</f>
        <v/>
      </c>
      <c r="N12" s="29">
        <f>MIN(M12,N('Debt Payoff'!$E$9))</f>
        <v/>
      </c>
      <c r="O12" s="29">
        <f>M12-N12</f>
        <v/>
      </c>
      <c r="P12" s="29">
        <f>MAX(0,MIN(O12,$AQ12-SUMIF($C$4:$AP$4,"&lt;"&amp;O$4,$C12:$AP12)))</f>
        <v/>
      </c>
      <c r="Q12" s="29">
        <f>ROUND(O12-P12,2)</f>
        <v/>
      </c>
      <c r="R12" s="29">
        <f>N(V11)*(1+N('Debt Payoff'!$D$10)/12)</f>
        <v/>
      </c>
      <c r="S12" s="29">
        <f>MIN(R12,N('Debt Payoff'!$E$10))</f>
        <v/>
      </c>
      <c r="T12" s="29">
        <f>R12-S12</f>
        <v/>
      </c>
      <c r="U12" s="29">
        <f>MAX(0,MIN(T12,$AQ12-SUMIF($C$4:$AP$4,"&lt;"&amp;T$4,$C12:$AP12)))</f>
        <v/>
      </c>
      <c r="V12" s="29">
        <f>ROUND(T12-U12,2)</f>
        <v/>
      </c>
      <c r="W12" s="29">
        <f>N(AA11)*(1+N('Debt Payoff'!$D$11)/12)</f>
        <v/>
      </c>
      <c r="X12" s="29">
        <f>MIN(W12,N('Debt Payoff'!$E$11))</f>
        <v/>
      </c>
      <c r="Y12" s="29">
        <f>W12-X12</f>
        <v/>
      </c>
      <c r="Z12" s="29">
        <f>MAX(0,MIN(Y12,$AQ12-SUMIF($C$4:$AP$4,"&lt;"&amp;Y$4,$C12:$AP12)))</f>
        <v/>
      </c>
      <c r="AA12" s="29">
        <f>ROUND(Y12-Z12,2)</f>
        <v/>
      </c>
      <c r="AB12" s="29">
        <f>N(AF11)*(1+N('Debt Payoff'!$D$12)/12)</f>
        <v/>
      </c>
      <c r="AC12" s="29">
        <f>MIN(AB12,N('Debt Payoff'!$E$12))</f>
        <v/>
      </c>
      <c r="AD12" s="29">
        <f>AB12-AC12</f>
        <v/>
      </c>
      <c r="AE12" s="29">
        <f>MAX(0,MIN(AD12,$AQ12-SUMIF($C$4:$AP$4,"&lt;"&amp;AD$4,$C12:$AP12)))</f>
        <v/>
      </c>
      <c r="AF12" s="29">
        <f>ROUND(AD12-AE12,2)</f>
        <v/>
      </c>
      <c r="AG12" s="29">
        <f>N(AK11)*(1+N('Debt Payoff'!$D$13)/12)</f>
        <v/>
      </c>
      <c r="AH12" s="29">
        <f>MIN(AG12,N('Debt Payoff'!$E$13))</f>
        <v/>
      </c>
      <c r="AI12" s="29">
        <f>AG12-AH12</f>
        <v/>
      </c>
      <c r="AJ12" s="29">
        <f>MAX(0,MIN(AI12,$AQ12-SUMIF($C$4:$AP$4,"&lt;"&amp;AI$4,$C12:$AP12)))</f>
        <v/>
      </c>
      <c r="AK12" s="29">
        <f>ROUND(AI12-AJ12,2)</f>
        <v/>
      </c>
      <c r="AL12" s="29">
        <f>N(AP11)*(1+N('Debt Payoff'!$D$14)/12)</f>
        <v/>
      </c>
      <c r="AM12" s="29">
        <f>MIN(AL12,N('Debt Payoff'!$E$14))</f>
        <v/>
      </c>
      <c r="AN12" s="29">
        <f>AL12-AM12</f>
        <v/>
      </c>
      <c r="AO12" s="29">
        <f>MAX(0,MIN(AN12,$AQ12-SUMIF($C$4:$AP$4,"&lt;"&amp;AN$4,$C12:$AP12)))</f>
        <v/>
      </c>
      <c r="AP12" s="29">
        <f>ROUND(AN12-AO12,2)</f>
        <v/>
      </c>
      <c r="AQ12" s="29">
        <f>'Debt Payoff'!$C$19-(D12+I12+N12+S12+X12+AC12+AH12+AM12)</f>
        <v/>
      </c>
      <c r="AR12" s="29">
        <f>G12+L12+Q12+V12+AA12+AF12+AK12+AP12</f>
        <v/>
      </c>
      <c r="AS12" s="29">
        <f>D12+F12+I12+K12+N12+P12+S12+U12+X12+Z12+AC12+AE12+AH12+AJ12+AM12+AO12</f>
        <v/>
      </c>
      <c r="AT12" s="29">
        <f>(C12+H12+M12+R12+W12+AB12+AG12+AL12)-AR11</f>
        <v/>
      </c>
    </row>
    <row r="13">
      <c r="B13" t="n">
        <v>8</v>
      </c>
      <c r="C13" s="29">
        <f>N(G12)*(1+N('Debt Payoff'!$D$7)/12)</f>
        <v/>
      </c>
      <c r="D13" s="29">
        <f>MIN(C13,N('Debt Payoff'!$E$7))</f>
        <v/>
      </c>
      <c r="E13" s="29">
        <f>C13-D13</f>
        <v/>
      </c>
      <c r="F13" s="29">
        <f>MAX(0,MIN(E13,$AQ13-SUMIF($C$4:$AP$4,"&lt;"&amp;E$4,$C13:$AP13)))</f>
        <v/>
      </c>
      <c r="G13" s="29">
        <f>ROUND(E13-F13,2)</f>
        <v/>
      </c>
      <c r="H13" s="29">
        <f>N(L12)*(1+N('Debt Payoff'!$D$8)/12)</f>
        <v/>
      </c>
      <c r="I13" s="29">
        <f>MIN(H13,N('Debt Payoff'!$E$8))</f>
        <v/>
      </c>
      <c r="J13" s="29">
        <f>H13-I13</f>
        <v/>
      </c>
      <c r="K13" s="29">
        <f>MAX(0,MIN(J13,$AQ13-SUMIF($C$4:$AP$4,"&lt;"&amp;J$4,$C13:$AP13)))</f>
        <v/>
      </c>
      <c r="L13" s="29">
        <f>ROUND(J13-K13,2)</f>
        <v/>
      </c>
      <c r="M13" s="29">
        <f>N(Q12)*(1+N('Debt Payoff'!$D$9)/12)</f>
        <v/>
      </c>
      <c r="N13" s="29">
        <f>MIN(M13,N('Debt Payoff'!$E$9))</f>
        <v/>
      </c>
      <c r="O13" s="29">
        <f>M13-N13</f>
        <v/>
      </c>
      <c r="P13" s="29">
        <f>MAX(0,MIN(O13,$AQ13-SUMIF($C$4:$AP$4,"&lt;"&amp;O$4,$C13:$AP13)))</f>
        <v/>
      </c>
      <c r="Q13" s="29">
        <f>ROUND(O13-P13,2)</f>
        <v/>
      </c>
      <c r="R13" s="29">
        <f>N(V12)*(1+N('Debt Payoff'!$D$10)/12)</f>
        <v/>
      </c>
      <c r="S13" s="29">
        <f>MIN(R13,N('Debt Payoff'!$E$10))</f>
        <v/>
      </c>
      <c r="T13" s="29">
        <f>R13-S13</f>
        <v/>
      </c>
      <c r="U13" s="29">
        <f>MAX(0,MIN(T13,$AQ13-SUMIF($C$4:$AP$4,"&lt;"&amp;T$4,$C13:$AP13)))</f>
        <v/>
      </c>
      <c r="V13" s="29">
        <f>ROUND(T13-U13,2)</f>
        <v/>
      </c>
      <c r="W13" s="29">
        <f>N(AA12)*(1+N('Debt Payoff'!$D$11)/12)</f>
        <v/>
      </c>
      <c r="X13" s="29">
        <f>MIN(W13,N('Debt Payoff'!$E$11))</f>
        <v/>
      </c>
      <c r="Y13" s="29">
        <f>W13-X13</f>
        <v/>
      </c>
      <c r="Z13" s="29">
        <f>MAX(0,MIN(Y13,$AQ13-SUMIF($C$4:$AP$4,"&lt;"&amp;Y$4,$C13:$AP13)))</f>
        <v/>
      </c>
      <c r="AA13" s="29">
        <f>ROUND(Y13-Z13,2)</f>
        <v/>
      </c>
      <c r="AB13" s="29">
        <f>N(AF12)*(1+N('Debt Payoff'!$D$12)/12)</f>
        <v/>
      </c>
      <c r="AC13" s="29">
        <f>MIN(AB13,N('Debt Payoff'!$E$12))</f>
        <v/>
      </c>
      <c r="AD13" s="29">
        <f>AB13-AC13</f>
        <v/>
      </c>
      <c r="AE13" s="29">
        <f>MAX(0,MIN(AD13,$AQ13-SUMIF($C$4:$AP$4,"&lt;"&amp;AD$4,$C13:$AP13)))</f>
        <v/>
      </c>
      <c r="AF13" s="29">
        <f>ROUND(AD13-AE13,2)</f>
        <v/>
      </c>
      <c r="AG13" s="29">
        <f>N(AK12)*(1+N('Debt Payoff'!$D$13)/12)</f>
        <v/>
      </c>
      <c r="AH13" s="29">
        <f>MIN(AG13,N('Debt Payoff'!$E$13))</f>
        <v/>
      </c>
      <c r="AI13" s="29">
        <f>AG13-AH13</f>
        <v/>
      </c>
      <c r="AJ13" s="29">
        <f>MAX(0,MIN(AI13,$AQ13-SUMIF($C$4:$AP$4,"&lt;"&amp;AI$4,$C13:$AP13)))</f>
        <v/>
      </c>
      <c r="AK13" s="29">
        <f>ROUND(AI13-AJ13,2)</f>
        <v/>
      </c>
      <c r="AL13" s="29">
        <f>N(AP12)*(1+N('Debt Payoff'!$D$14)/12)</f>
        <v/>
      </c>
      <c r="AM13" s="29">
        <f>MIN(AL13,N('Debt Payoff'!$E$14))</f>
        <v/>
      </c>
      <c r="AN13" s="29">
        <f>AL13-AM13</f>
        <v/>
      </c>
      <c r="AO13" s="29">
        <f>MAX(0,MIN(AN13,$AQ13-SUMIF($C$4:$AP$4,"&lt;"&amp;AN$4,$C13:$AP13)))</f>
        <v/>
      </c>
      <c r="AP13" s="29">
        <f>ROUND(AN13-AO13,2)</f>
        <v/>
      </c>
      <c r="AQ13" s="29">
        <f>'Debt Payoff'!$C$19-(D13+I13+N13+S13+X13+AC13+AH13+AM13)</f>
        <v/>
      </c>
      <c r="AR13" s="29">
        <f>G13+L13+Q13+V13+AA13+AF13+AK13+AP13</f>
        <v/>
      </c>
      <c r="AS13" s="29">
        <f>D13+F13+I13+K13+N13+P13+S13+U13+X13+Z13+AC13+AE13+AH13+AJ13+AM13+AO13</f>
        <v/>
      </c>
      <c r="AT13" s="29">
        <f>(C13+H13+M13+R13+W13+AB13+AG13+AL13)-AR12</f>
        <v/>
      </c>
    </row>
    <row r="14">
      <c r="B14" t="n">
        <v>9</v>
      </c>
      <c r="C14" s="29">
        <f>N(G13)*(1+N('Debt Payoff'!$D$7)/12)</f>
        <v/>
      </c>
      <c r="D14" s="29">
        <f>MIN(C14,N('Debt Payoff'!$E$7))</f>
        <v/>
      </c>
      <c r="E14" s="29">
        <f>C14-D14</f>
        <v/>
      </c>
      <c r="F14" s="29">
        <f>MAX(0,MIN(E14,$AQ14-SUMIF($C$4:$AP$4,"&lt;"&amp;E$4,$C14:$AP14)))</f>
        <v/>
      </c>
      <c r="G14" s="29">
        <f>ROUND(E14-F14,2)</f>
        <v/>
      </c>
      <c r="H14" s="29">
        <f>N(L13)*(1+N('Debt Payoff'!$D$8)/12)</f>
        <v/>
      </c>
      <c r="I14" s="29">
        <f>MIN(H14,N('Debt Payoff'!$E$8))</f>
        <v/>
      </c>
      <c r="J14" s="29">
        <f>H14-I14</f>
        <v/>
      </c>
      <c r="K14" s="29">
        <f>MAX(0,MIN(J14,$AQ14-SUMIF($C$4:$AP$4,"&lt;"&amp;J$4,$C14:$AP14)))</f>
        <v/>
      </c>
      <c r="L14" s="29">
        <f>ROUND(J14-K14,2)</f>
        <v/>
      </c>
      <c r="M14" s="29">
        <f>N(Q13)*(1+N('Debt Payoff'!$D$9)/12)</f>
        <v/>
      </c>
      <c r="N14" s="29">
        <f>MIN(M14,N('Debt Payoff'!$E$9))</f>
        <v/>
      </c>
      <c r="O14" s="29">
        <f>M14-N14</f>
        <v/>
      </c>
      <c r="P14" s="29">
        <f>MAX(0,MIN(O14,$AQ14-SUMIF($C$4:$AP$4,"&lt;"&amp;O$4,$C14:$AP14)))</f>
        <v/>
      </c>
      <c r="Q14" s="29">
        <f>ROUND(O14-P14,2)</f>
        <v/>
      </c>
      <c r="R14" s="29">
        <f>N(V13)*(1+N('Debt Payoff'!$D$10)/12)</f>
        <v/>
      </c>
      <c r="S14" s="29">
        <f>MIN(R14,N('Debt Payoff'!$E$10))</f>
        <v/>
      </c>
      <c r="T14" s="29">
        <f>R14-S14</f>
        <v/>
      </c>
      <c r="U14" s="29">
        <f>MAX(0,MIN(T14,$AQ14-SUMIF($C$4:$AP$4,"&lt;"&amp;T$4,$C14:$AP14)))</f>
        <v/>
      </c>
      <c r="V14" s="29">
        <f>ROUND(T14-U14,2)</f>
        <v/>
      </c>
      <c r="W14" s="29">
        <f>N(AA13)*(1+N('Debt Payoff'!$D$11)/12)</f>
        <v/>
      </c>
      <c r="X14" s="29">
        <f>MIN(W14,N('Debt Payoff'!$E$11))</f>
        <v/>
      </c>
      <c r="Y14" s="29">
        <f>W14-X14</f>
        <v/>
      </c>
      <c r="Z14" s="29">
        <f>MAX(0,MIN(Y14,$AQ14-SUMIF($C$4:$AP$4,"&lt;"&amp;Y$4,$C14:$AP14)))</f>
        <v/>
      </c>
      <c r="AA14" s="29">
        <f>ROUND(Y14-Z14,2)</f>
        <v/>
      </c>
      <c r="AB14" s="29">
        <f>N(AF13)*(1+N('Debt Payoff'!$D$12)/12)</f>
        <v/>
      </c>
      <c r="AC14" s="29">
        <f>MIN(AB14,N('Debt Payoff'!$E$12))</f>
        <v/>
      </c>
      <c r="AD14" s="29">
        <f>AB14-AC14</f>
        <v/>
      </c>
      <c r="AE14" s="29">
        <f>MAX(0,MIN(AD14,$AQ14-SUMIF($C$4:$AP$4,"&lt;"&amp;AD$4,$C14:$AP14)))</f>
        <v/>
      </c>
      <c r="AF14" s="29">
        <f>ROUND(AD14-AE14,2)</f>
        <v/>
      </c>
      <c r="AG14" s="29">
        <f>N(AK13)*(1+N('Debt Payoff'!$D$13)/12)</f>
        <v/>
      </c>
      <c r="AH14" s="29">
        <f>MIN(AG14,N('Debt Payoff'!$E$13))</f>
        <v/>
      </c>
      <c r="AI14" s="29">
        <f>AG14-AH14</f>
        <v/>
      </c>
      <c r="AJ14" s="29">
        <f>MAX(0,MIN(AI14,$AQ14-SUMIF($C$4:$AP$4,"&lt;"&amp;AI$4,$C14:$AP14)))</f>
        <v/>
      </c>
      <c r="AK14" s="29">
        <f>ROUND(AI14-AJ14,2)</f>
        <v/>
      </c>
      <c r="AL14" s="29">
        <f>N(AP13)*(1+N('Debt Payoff'!$D$14)/12)</f>
        <v/>
      </c>
      <c r="AM14" s="29">
        <f>MIN(AL14,N('Debt Payoff'!$E$14))</f>
        <v/>
      </c>
      <c r="AN14" s="29">
        <f>AL14-AM14</f>
        <v/>
      </c>
      <c r="AO14" s="29">
        <f>MAX(0,MIN(AN14,$AQ14-SUMIF($C$4:$AP$4,"&lt;"&amp;AN$4,$C14:$AP14)))</f>
        <v/>
      </c>
      <c r="AP14" s="29">
        <f>ROUND(AN14-AO14,2)</f>
        <v/>
      </c>
      <c r="AQ14" s="29">
        <f>'Debt Payoff'!$C$19-(D14+I14+N14+S14+X14+AC14+AH14+AM14)</f>
        <v/>
      </c>
      <c r="AR14" s="29">
        <f>G14+L14+Q14+V14+AA14+AF14+AK14+AP14</f>
        <v/>
      </c>
      <c r="AS14" s="29">
        <f>D14+F14+I14+K14+N14+P14+S14+U14+X14+Z14+AC14+AE14+AH14+AJ14+AM14+AO14</f>
        <v/>
      </c>
      <c r="AT14" s="29">
        <f>(C14+H14+M14+R14+W14+AB14+AG14+AL14)-AR13</f>
        <v/>
      </c>
    </row>
    <row r="15">
      <c r="B15" t="n">
        <v>10</v>
      </c>
      <c r="C15" s="29">
        <f>N(G14)*(1+N('Debt Payoff'!$D$7)/12)</f>
        <v/>
      </c>
      <c r="D15" s="29">
        <f>MIN(C15,N('Debt Payoff'!$E$7))</f>
        <v/>
      </c>
      <c r="E15" s="29">
        <f>C15-D15</f>
        <v/>
      </c>
      <c r="F15" s="29">
        <f>MAX(0,MIN(E15,$AQ15-SUMIF($C$4:$AP$4,"&lt;"&amp;E$4,$C15:$AP15)))</f>
        <v/>
      </c>
      <c r="G15" s="29">
        <f>ROUND(E15-F15,2)</f>
        <v/>
      </c>
      <c r="H15" s="29">
        <f>N(L14)*(1+N('Debt Payoff'!$D$8)/12)</f>
        <v/>
      </c>
      <c r="I15" s="29">
        <f>MIN(H15,N('Debt Payoff'!$E$8))</f>
        <v/>
      </c>
      <c r="J15" s="29">
        <f>H15-I15</f>
        <v/>
      </c>
      <c r="K15" s="29">
        <f>MAX(0,MIN(J15,$AQ15-SUMIF($C$4:$AP$4,"&lt;"&amp;J$4,$C15:$AP15)))</f>
        <v/>
      </c>
      <c r="L15" s="29">
        <f>ROUND(J15-K15,2)</f>
        <v/>
      </c>
      <c r="M15" s="29">
        <f>N(Q14)*(1+N('Debt Payoff'!$D$9)/12)</f>
        <v/>
      </c>
      <c r="N15" s="29">
        <f>MIN(M15,N('Debt Payoff'!$E$9))</f>
        <v/>
      </c>
      <c r="O15" s="29">
        <f>M15-N15</f>
        <v/>
      </c>
      <c r="P15" s="29">
        <f>MAX(0,MIN(O15,$AQ15-SUMIF($C$4:$AP$4,"&lt;"&amp;O$4,$C15:$AP15)))</f>
        <v/>
      </c>
      <c r="Q15" s="29">
        <f>ROUND(O15-P15,2)</f>
        <v/>
      </c>
      <c r="R15" s="29">
        <f>N(V14)*(1+N('Debt Payoff'!$D$10)/12)</f>
        <v/>
      </c>
      <c r="S15" s="29">
        <f>MIN(R15,N('Debt Payoff'!$E$10))</f>
        <v/>
      </c>
      <c r="T15" s="29">
        <f>R15-S15</f>
        <v/>
      </c>
      <c r="U15" s="29">
        <f>MAX(0,MIN(T15,$AQ15-SUMIF($C$4:$AP$4,"&lt;"&amp;T$4,$C15:$AP15)))</f>
        <v/>
      </c>
      <c r="V15" s="29">
        <f>ROUND(T15-U15,2)</f>
        <v/>
      </c>
      <c r="W15" s="29">
        <f>N(AA14)*(1+N('Debt Payoff'!$D$11)/12)</f>
        <v/>
      </c>
      <c r="X15" s="29">
        <f>MIN(W15,N('Debt Payoff'!$E$11))</f>
        <v/>
      </c>
      <c r="Y15" s="29">
        <f>W15-X15</f>
        <v/>
      </c>
      <c r="Z15" s="29">
        <f>MAX(0,MIN(Y15,$AQ15-SUMIF($C$4:$AP$4,"&lt;"&amp;Y$4,$C15:$AP15)))</f>
        <v/>
      </c>
      <c r="AA15" s="29">
        <f>ROUND(Y15-Z15,2)</f>
        <v/>
      </c>
      <c r="AB15" s="29">
        <f>N(AF14)*(1+N('Debt Payoff'!$D$12)/12)</f>
        <v/>
      </c>
      <c r="AC15" s="29">
        <f>MIN(AB15,N('Debt Payoff'!$E$12))</f>
        <v/>
      </c>
      <c r="AD15" s="29">
        <f>AB15-AC15</f>
        <v/>
      </c>
      <c r="AE15" s="29">
        <f>MAX(0,MIN(AD15,$AQ15-SUMIF($C$4:$AP$4,"&lt;"&amp;AD$4,$C15:$AP15)))</f>
        <v/>
      </c>
      <c r="AF15" s="29">
        <f>ROUND(AD15-AE15,2)</f>
        <v/>
      </c>
      <c r="AG15" s="29">
        <f>N(AK14)*(1+N('Debt Payoff'!$D$13)/12)</f>
        <v/>
      </c>
      <c r="AH15" s="29">
        <f>MIN(AG15,N('Debt Payoff'!$E$13))</f>
        <v/>
      </c>
      <c r="AI15" s="29">
        <f>AG15-AH15</f>
        <v/>
      </c>
      <c r="AJ15" s="29">
        <f>MAX(0,MIN(AI15,$AQ15-SUMIF($C$4:$AP$4,"&lt;"&amp;AI$4,$C15:$AP15)))</f>
        <v/>
      </c>
      <c r="AK15" s="29">
        <f>ROUND(AI15-AJ15,2)</f>
        <v/>
      </c>
      <c r="AL15" s="29">
        <f>N(AP14)*(1+N('Debt Payoff'!$D$14)/12)</f>
        <v/>
      </c>
      <c r="AM15" s="29">
        <f>MIN(AL15,N('Debt Payoff'!$E$14))</f>
        <v/>
      </c>
      <c r="AN15" s="29">
        <f>AL15-AM15</f>
        <v/>
      </c>
      <c r="AO15" s="29">
        <f>MAX(0,MIN(AN15,$AQ15-SUMIF($C$4:$AP$4,"&lt;"&amp;AN$4,$C15:$AP15)))</f>
        <v/>
      </c>
      <c r="AP15" s="29">
        <f>ROUND(AN15-AO15,2)</f>
        <v/>
      </c>
      <c r="AQ15" s="29">
        <f>'Debt Payoff'!$C$19-(D15+I15+N15+S15+X15+AC15+AH15+AM15)</f>
        <v/>
      </c>
      <c r="AR15" s="29">
        <f>G15+L15+Q15+V15+AA15+AF15+AK15+AP15</f>
        <v/>
      </c>
      <c r="AS15" s="29">
        <f>D15+F15+I15+K15+N15+P15+S15+U15+X15+Z15+AC15+AE15+AH15+AJ15+AM15+AO15</f>
        <v/>
      </c>
      <c r="AT15" s="29">
        <f>(C15+H15+M15+R15+W15+AB15+AG15+AL15)-AR14</f>
        <v/>
      </c>
    </row>
    <row r="16">
      <c r="B16" t="n">
        <v>11</v>
      </c>
      <c r="C16" s="29">
        <f>N(G15)*(1+N('Debt Payoff'!$D$7)/12)</f>
        <v/>
      </c>
      <c r="D16" s="29">
        <f>MIN(C16,N('Debt Payoff'!$E$7))</f>
        <v/>
      </c>
      <c r="E16" s="29">
        <f>C16-D16</f>
        <v/>
      </c>
      <c r="F16" s="29">
        <f>MAX(0,MIN(E16,$AQ16-SUMIF($C$4:$AP$4,"&lt;"&amp;E$4,$C16:$AP16)))</f>
        <v/>
      </c>
      <c r="G16" s="29">
        <f>ROUND(E16-F16,2)</f>
        <v/>
      </c>
      <c r="H16" s="29">
        <f>N(L15)*(1+N('Debt Payoff'!$D$8)/12)</f>
        <v/>
      </c>
      <c r="I16" s="29">
        <f>MIN(H16,N('Debt Payoff'!$E$8))</f>
        <v/>
      </c>
      <c r="J16" s="29">
        <f>H16-I16</f>
        <v/>
      </c>
      <c r="K16" s="29">
        <f>MAX(0,MIN(J16,$AQ16-SUMIF($C$4:$AP$4,"&lt;"&amp;J$4,$C16:$AP16)))</f>
        <v/>
      </c>
      <c r="L16" s="29">
        <f>ROUND(J16-K16,2)</f>
        <v/>
      </c>
      <c r="M16" s="29">
        <f>N(Q15)*(1+N('Debt Payoff'!$D$9)/12)</f>
        <v/>
      </c>
      <c r="N16" s="29">
        <f>MIN(M16,N('Debt Payoff'!$E$9))</f>
        <v/>
      </c>
      <c r="O16" s="29">
        <f>M16-N16</f>
        <v/>
      </c>
      <c r="P16" s="29">
        <f>MAX(0,MIN(O16,$AQ16-SUMIF($C$4:$AP$4,"&lt;"&amp;O$4,$C16:$AP16)))</f>
        <v/>
      </c>
      <c r="Q16" s="29">
        <f>ROUND(O16-P16,2)</f>
        <v/>
      </c>
      <c r="R16" s="29">
        <f>N(V15)*(1+N('Debt Payoff'!$D$10)/12)</f>
        <v/>
      </c>
      <c r="S16" s="29">
        <f>MIN(R16,N('Debt Payoff'!$E$10))</f>
        <v/>
      </c>
      <c r="T16" s="29">
        <f>R16-S16</f>
        <v/>
      </c>
      <c r="U16" s="29">
        <f>MAX(0,MIN(T16,$AQ16-SUMIF($C$4:$AP$4,"&lt;"&amp;T$4,$C16:$AP16)))</f>
        <v/>
      </c>
      <c r="V16" s="29">
        <f>ROUND(T16-U16,2)</f>
        <v/>
      </c>
      <c r="W16" s="29">
        <f>N(AA15)*(1+N('Debt Payoff'!$D$11)/12)</f>
        <v/>
      </c>
      <c r="X16" s="29">
        <f>MIN(W16,N('Debt Payoff'!$E$11))</f>
        <v/>
      </c>
      <c r="Y16" s="29">
        <f>W16-X16</f>
        <v/>
      </c>
      <c r="Z16" s="29">
        <f>MAX(0,MIN(Y16,$AQ16-SUMIF($C$4:$AP$4,"&lt;"&amp;Y$4,$C16:$AP16)))</f>
        <v/>
      </c>
      <c r="AA16" s="29">
        <f>ROUND(Y16-Z16,2)</f>
        <v/>
      </c>
      <c r="AB16" s="29">
        <f>N(AF15)*(1+N('Debt Payoff'!$D$12)/12)</f>
        <v/>
      </c>
      <c r="AC16" s="29">
        <f>MIN(AB16,N('Debt Payoff'!$E$12))</f>
        <v/>
      </c>
      <c r="AD16" s="29">
        <f>AB16-AC16</f>
        <v/>
      </c>
      <c r="AE16" s="29">
        <f>MAX(0,MIN(AD16,$AQ16-SUMIF($C$4:$AP$4,"&lt;"&amp;AD$4,$C16:$AP16)))</f>
        <v/>
      </c>
      <c r="AF16" s="29">
        <f>ROUND(AD16-AE16,2)</f>
        <v/>
      </c>
      <c r="AG16" s="29">
        <f>N(AK15)*(1+N('Debt Payoff'!$D$13)/12)</f>
        <v/>
      </c>
      <c r="AH16" s="29">
        <f>MIN(AG16,N('Debt Payoff'!$E$13))</f>
        <v/>
      </c>
      <c r="AI16" s="29">
        <f>AG16-AH16</f>
        <v/>
      </c>
      <c r="AJ16" s="29">
        <f>MAX(0,MIN(AI16,$AQ16-SUMIF($C$4:$AP$4,"&lt;"&amp;AI$4,$C16:$AP16)))</f>
        <v/>
      </c>
      <c r="AK16" s="29">
        <f>ROUND(AI16-AJ16,2)</f>
        <v/>
      </c>
      <c r="AL16" s="29">
        <f>N(AP15)*(1+N('Debt Payoff'!$D$14)/12)</f>
        <v/>
      </c>
      <c r="AM16" s="29">
        <f>MIN(AL16,N('Debt Payoff'!$E$14))</f>
        <v/>
      </c>
      <c r="AN16" s="29">
        <f>AL16-AM16</f>
        <v/>
      </c>
      <c r="AO16" s="29">
        <f>MAX(0,MIN(AN16,$AQ16-SUMIF($C$4:$AP$4,"&lt;"&amp;AN$4,$C16:$AP16)))</f>
        <v/>
      </c>
      <c r="AP16" s="29">
        <f>ROUND(AN16-AO16,2)</f>
        <v/>
      </c>
      <c r="AQ16" s="29">
        <f>'Debt Payoff'!$C$19-(D16+I16+N16+S16+X16+AC16+AH16+AM16)</f>
        <v/>
      </c>
      <c r="AR16" s="29">
        <f>G16+L16+Q16+V16+AA16+AF16+AK16+AP16</f>
        <v/>
      </c>
      <c r="AS16" s="29">
        <f>D16+F16+I16+K16+N16+P16+S16+U16+X16+Z16+AC16+AE16+AH16+AJ16+AM16+AO16</f>
        <v/>
      </c>
      <c r="AT16" s="29">
        <f>(C16+H16+M16+R16+W16+AB16+AG16+AL16)-AR15</f>
        <v/>
      </c>
    </row>
    <row r="17">
      <c r="B17" t="n">
        <v>12</v>
      </c>
      <c r="C17" s="29">
        <f>N(G16)*(1+N('Debt Payoff'!$D$7)/12)</f>
        <v/>
      </c>
      <c r="D17" s="29">
        <f>MIN(C17,N('Debt Payoff'!$E$7))</f>
        <v/>
      </c>
      <c r="E17" s="29">
        <f>C17-D17</f>
        <v/>
      </c>
      <c r="F17" s="29">
        <f>MAX(0,MIN(E17,$AQ17-SUMIF($C$4:$AP$4,"&lt;"&amp;E$4,$C17:$AP17)))</f>
        <v/>
      </c>
      <c r="G17" s="29">
        <f>ROUND(E17-F17,2)</f>
        <v/>
      </c>
      <c r="H17" s="29">
        <f>N(L16)*(1+N('Debt Payoff'!$D$8)/12)</f>
        <v/>
      </c>
      <c r="I17" s="29">
        <f>MIN(H17,N('Debt Payoff'!$E$8))</f>
        <v/>
      </c>
      <c r="J17" s="29">
        <f>H17-I17</f>
        <v/>
      </c>
      <c r="K17" s="29">
        <f>MAX(0,MIN(J17,$AQ17-SUMIF($C$4:$AP$4,"&lt;"&amp;J$4,$C17:$AP17)))</f>
        <v/>
      </c>
      <c r="L17" s="29">
        <f>ROUND(J17-K17,2)</f>
        <v/>
      </c>
      <c r="M17" s="29">
        <f>N(Q16)*(1+N('Debt Payoff'!$D$9)/12)</f>
        <v/>
      </c>
      <c r="N17" s="29">
        <f>MIN(M17,N('Debt Payoff'!$E$9))</f>
        <v/>
      </c>
      <c r="O17" s="29">
        <f>M17-N17</f>
        <v/>
      </c>
      <c r="P17" s="29">
        <f>MAX(0,MIN(O17,$AQ17-SUMIF($C$4:$AP$4,"&lt;"&amp;O$4,$C17:$AP17)))</f>
        <v/>
      </c>
      <c r="Q17" s="29">
        <f>ROUND(O17-P17,2)</f>
        <v/>
      </c>
      <c r="R17" s="29">
        <f>N(V16)*(1+N('Debt Payoff'!$D$10)/12)</f>
        <v/>
      </c>
      <c r="S17" s="29">
        <f>MIN(R17,N('Debt Payoff'!$E$10))</f>
        <v/>
      </c>
      <c r="T17" s="29">
        <f>R17-S17</f>
        <v/>
      </c>
      <c r="U17" s="29">
        <f>MAX(0,MIN(T17,$AQ17-SUMIF($C$4:$AP$4,"&lt;"&amp;T$4,$C17:$AP17)))</f>
        <v/>
      </c>
      <c r="V17" s="29">
        <f>ROUND(T17-U17,2)</f>
        <v/>
      </c>
      <c r="W17" s="29">
        <f>N(AA16)*(1+N('Debt Payoff'!$D$11)/12)</f>
        <v/>
      </c>
      <c r="X17" s="29">
        <f>MIN(W17,N('Debt Payoff'!$E$11))</f>
        <v/>
      </c>
      <c r="Y17" s="29">
        <f>W17-X17</f>
        <v/>
      </c>
      <c r="Z17" s="29">
        <f>MAX(0,MIN(Y17,$AQ17-SUMIF($C$4:$AP$4,"&lt;"&amp;Y$4,$C17:$AP17)))</f>
        <v/>
      </c>
      <c r="AA17" s="29">
        <f>ROUND(Y17-Z17,2)</f>
        <v/>
      </c>
      <c r="AB17" s="29">
        <f>N(AF16)*(1+N('Debt Payoff'!$D$12)/12)</f>
        <v/>
      </c>
      <c r="AC17" s="29">
        <f>MIN(AB17,N('Debt Payoff'!$E$12))</f>
        <v/>
      </c>
      <c r="AD17" s="29">
        <f>AB17-AC17</f>
        <v/>
      </c>
      <c r="AE17" s="29">
        <f>MAX(0,MIN(AD17,$AQ17-SUMIF($C$4:$AP$4,"&lt;"&amp;AD$4,$C17:$AP17)))</f>
        <v/>
      </c>
      <c r="AF17" s="29">
        <f>ROUND(AD17-AE17,2)</f>
        <v/>
      </c>
      <c r="AG17" s="29">
        <f>N(AK16)*(1+N('Debt Payoff'!$D$13)/12)</f>
        <v/>
      </c>
      <c r="AH17" s="29">
        <f>MIN(AG17,N('Debt Payoff'!$E$13))</f>
        <v/>
      </c>
      <c r="AI17" s="29">
        <f>AG17-AH17</f>
        <v/>
      </c>
      <c r="AJ17" s="29">
        <f>MAX(0,MIN(AI17,$AQ17-SUMIF($C$4:$AP$4,"&lt;"&amp;AI$4,$C17:$AP17)))</f>
        <v/>
      </c>
      <c r="AK17" s="29">
        <f>ROUND(AI17-AJ17,2)</f>
        <v/>
      </c>
      <c r="AL17" s="29">
        <f>N(AP16)*(1+N('Debt Payoff'!$D$14)/12)</f>
        <v/>
      </c>
      <c r="AM17" s="29">
        <f>MIN(AL17,N('Debt Payoff'!$E$14))</f>
        <v/>
      </c>
      <c r="AN17" s="29">
        <f>AL17-AM17</f>
        <v/>
      </c>
      <c r="AO17" s="29">
        <f>MAX(0,MIN(AN17,$AQ17-SUMIF($C$4:$AP$4,"&lt;"&amp;AN$4,$C17:$AP17)))</f>
        <v/>
      </c>
      <c r="AP17" s="29">
        <f>ROUND(AN17-AO17,2)</f>
        <v/>
      </c>
      <c r="AQ17" s="29">
        <f>'Debt Payoff'!$C$19-(D17+I17+N17+S17+X17+AC17+AH17+AM17)</f>
        <v/>
      </c>
      <c r="AR17" s="29">
        <f>G17+L17+Q17+V17+AA17+AF17+AK17+AP17</f>
        <v/>
      </c>
      <c r="AS17" s="29">
        <f>D17+F17+I17+K17+N17+P17+S17+U17+X17+Z17+AC17+AE17+AH17+AJ17+AM17+AO17</f>
        <v/>
      </c>
      <c r="AT17" s="29">
        <f>(C17+H17+M17+R17+W17+AB17+AG17+AL17)-AR16</f>
        <v/>
      </c>
    </row>
    <row r="18">
      <c r="B18" t="n">
        <v>13</v>
      </c>
      <c r="C18" s="29">
        <f>N(G17)*(1+N('Debt Payoff'!$D$7)/12)</f>
        <v/>
      </c>
      <c r="D18" s="29">
        <f>MIN(C18,N('Debt Payoff'!$E$7))</f>
        <v/>
      </c>
      <c r="E18" s="29">
        <f>C18-D18</f>
        <v/>
      </c>
      <c r="F18" s="29">
        <f>MAX(0,MIN(E18,$AQ18-SUMIF($C$4:$AP$4,"&lt;"&amp;E$4,$C18:$AP18)))</f>
        <v/>
      </c>
      <c r="G18" s="29">
        <f>ROUND(E18-F18,2)</f>
        <v/>
      </c>
      <c r="H18" s="29">
        <f>N(L17)*(1+N('Debt Payoff'!$D$8)/12)</f>
        <v/>
      </c>
      <c r="I18" s="29">
        <f>MIN(H18,N('Debt Payoff'!$E$8))</f>
        <v/>
      </c>
      <c r="J18" s="29">
        <f>H18-I18</f>
        <v/>
      </c>
      <c r="K18" s="29">
        <f>MAX(0,MIN(J18,$AQ18-SUMIF($C$4:$AP$4,"&lt;"&amp;J$4,$C18:$AP18)))</f>
        <v/>
      </c>
      <c r="L18" s="29">
        <f>ROUND(J18-K18,2)</f>
        <v/>
      </c>
      <c r="M18" s="29">
        <f>N(Q17)*(1+N('Debt Payoff'!$D$9)/12)</f>
        <v/>
      </c>
      <c r="N18" s="29">
        <f>MIN(M18,N('Debt Payoff'!$E$9))</f>
        <v/>
      </c>
      <c r="O18" s="29">
        <f>M18-N18</f>
        <v/>
      </c>
      <c r="P18" s="29">
        <f>MAX(0,MIN(O18,$AQ18-SUMIF($C$4:$AP$4,"&lt;"&amp;O$4,$C18:$AP18)))</f>
        <v/>
      </c>
      <c r="Q18" s="29">
        <f>ROUND(O18-P18,2)</f>
        <v/>
      </c>
      <c r="R18" s="29">
        <f>N(V17)*(1+N('Debt Payoff'!$D$10)/12)</f>
        <v/>
      </c>
      <c r="S18" s="29">
        <f>MIN(R18,N('Debt Payoff'!$E$10))</f>
        <v/>
      </c>
      <c r="T18" s="29">
        <f>R18-S18</f>
        <v/>
      </c>
      <c r="U18" s="29">
        <f>MAX(0,MIN(T18,$AQ18-SUMIF($C$4:$AP$4,"&lt;"&amp;T$4,$C18:$AP18)))</f>
        <v/>
      </c>
      <c r="V18" s="29">
        <f>ROUND(T18-U18,2)</f>
        <v/>
      </c>
      <c r="W18" s="29">
        <f>N(AA17)*(1+N('Debt Payoff'!$D$11)/12)</f>
        <v/>
      </c>
      <c r="X18" s="29">
        <f>MIN(W18,N('Debt Payoff'!$E$11))</f>
        <v/>
      </c>
      <c r="Y18" s="29">
        <f>W18-X18</f>
        <v/>
      </c>
      <c r="Z18" s="29">
        <f>MAX(0,MIN(Y18,$AQ18-SUMIF($C$4:$AP$4,"&lt;"&amp;Y$4,$C18:$AP18)))</f>
        <v/>
      </c>
      <c r="AA18" s="29">
        <f>ROUND(Y18-Z18,2)</f>
        <v/>
      </c>
      <c r="AB18" s="29">
        <f>N(AF17)*(1+N('Debt Payoff'!$D$12)/12)</f>
        <v/>
      </c>
      <c r="AC18" s="29">
        <f>MIN(AB18,N('Debt Payoff'!$E$12))</f>
        <v/>
      </c>
      <c r="AD18" s="29">
        <f>AB18-AC18</f>
        <v/>
      </c>
      <c r="AE18" s="29">
        <f>MAX(0,MIN(AD18,$AQ18-SUMIF($C$4:$AP$4,"&lt;"&amp;AD$4,$C18:$AP18)))</f>
        <v/>
      </c>
      <c r="AF18" s="29">
        <f>ROUND(AD18-AE18,2)</f>
        <v/>
      </c>
      <c r="AG18" s="29">
        <f>N(AK17)*(1+N('Debt Payoff'!$D$13)/12)</f>
        <v/>
      </c>
      <c r="AH18" s="29">
        <f>MIN(AG18,N('Debt Payoff'!$E$13))</f>
        <v/>
      </c>
      <c r="AI18" s="29">
        <f>AG18-AH18</f>
        <v/>
      </c>
      <c r="AJ18" s="29">
        <f>MAX(0,MIN(AI18,$AQ18-SUMIF($C$4:$AP$4,"&lt;"&amp;AI$4,$C18:$AP18)))</f>
        <v/>
      </c>
      <c r="AK18" s="29">
        <f>ROUND(AI18-AJ18,2)</f>
        <v/>
      </c>
      <c r="AL18" s="29">
        <f>N(AP17)*(1+N('Debt Payoff'!$D$14)/12)</f>
        <v/>
      </c>
      <c r="AM18" s="29">
        <f>MIN(AL18,N('Debt Payoff'!$E$14))</f>
        <v/>
      </c>
      <c r="AN18" s="29">
        <f>AL18-AM18</f>
        <v/>
      </c>
      <c r="AO18" s="29">
        <f>MAX(0,MIN(AN18,$AQ18-SUMIF($C$4:$AP$4,"&lt;"&amp;AN$4,$C18:$AP18)))</f>
        <v/>
      </c>
      <c r="AP18" s="29">
        <f>ROUND(AN18-AO18,2)</f>
        <v/>
      </c>
      <c r="AQ18" s="29">
        <f>'Debt Payoff'!$C$19-(D18+I18+N18+S18+X18+AC18+AH18+AM18)</f>
        <v/>
      </c>
      <c r="AR18" s="29">
        <f>G18+L18+Q18+V18+AA18+AF18+AK18+AP18</f>
        <v/>
      </c>
      <c r="AS18" s="29">
        <f>D18+F18+I18+K18+N18+P18+S18+U18+X18+Z18+AC18+AE18+AH18+AJ18+AM18+AO18</f>
        <v/>
      </c>
      <c r="AT18" s="29">
        <f>(C18+H18+M18+R18+W18+AB18+AG18+AL18)-AR17</f>
        <v/>
      </c>
    </row>
    <row r="19">
      <c r="B19" t="n">
        <v>14</v>
      </c>
      <c r="C19" s="29">
        <f>N(G18)*(1+N('Debt Payoff'!$D$7)/12)</f>
        <v/>
      </c>
      <c r="D19" s="29">
        <f>MIN(C19,N('Debt Payoff'!$E$7))</f>
        <v/>
      </c>
      <c r="E19" s="29">
        <f>C19-D19</f>
        <v/>
      </c>
      <c r="F19" s="29">
        <f>MAX(0,MIN(E19,$AQ19-SUMIF($C$4:$AP$4,"&lt;"&amp;E$4,$C19:$AP19)))</f>
        <v/>
      </c>
      <c r="G19" s="29">
        <f>ROUND(E19-F19,2)</f>
        <v/>
      </c>
      <c r="H19" s="29">
        <f>N(L18)*(1+N('Debt Payoff'!$D$8)/12)</f>
        <v/>
      </c>
      <c r="I19" s="29">
        <f>MIN(H19,N('Debt Payoff'!$E$8))</f>
        <v/>
      </c>
      <c r="J19" s="29">
        <f>H19-I19</f>
        <v/>
      </c>
      <c r="K19" s="29">
        <f>MAX(0,MIN(J19,$AQ19-SUMIF($C$4:$AP$4,"&lt;"&amp;J$4,$C19:$AP19)))</f>
        <v/>
      </c>
      <c r="L19" s="29">
        <f>ROUND(J19-K19,2)</f>
        <v/>
      </c>
      <c r="M19" s="29">
        <f>N(Q18)*(1+N('Debt Payoff'!$D$9)/12)</f>
        <v/>
      </c>
      <c r="N19" s="29">
        <f>MIN(M19,N('Debt Payoff'!$E$9))</f>
        <v/>
      </c>
      <c r="O19" s="29">
        <f>M19-N19</f>
        <v/>
      </c>
      <c r="P19" s="29">
        <f>MAX(0,MIN(O19,$AQ19-SUMIF($C$4:$AP$4,"&lt;"&amp;O$4,$C19:$AP19)))</f>
        <v/>
      </c>
      <c r="Q19" s="29">
        <f>ROUND(O19-P19,2)</f>
        <v/>
      </c>
      <c r="R19" s="29">
        <f>N(V18)*(1+N('Debt Payoff'!$D$10)/12)</f>
        <v/>
      </c>
      <c r="S19" s="29">
        <f>MIN(R19,N('Debt Payoff'!$E$10))</f>
        <v/>
      </c>
      <c r="T19" s="29">
        <f>R19-S19</f>
        <v/>
      </c>
      <c r="U19" s="29">
        <f>MAX(0,MIN(T19,$AQ19-SUMIF($C$4:$AP$4,"&lt;"&amp;T$4,$C19:$AP19)))</f>
        <v/>
      </c>
      <c r="V19" s="29">
        <f>ROUND(T19-U19,2)</f>
        <v/>
      </c>
      <c r="W19" s="29">
        <f>N(AA18)*(1+N('Debt Payoff'!$D$11)/12)</f>
        <v/>
      </c>
      <c r="X19" s="29">
        <f>MIN(W19,N('Debt Payoff'!$E$11))</f>
        <v/>
      </c>
      <c r="Y19" s="29">
        <f>W19-X19</f>
        <v/>
      </c>
      <c r="Z19" s="29">
        <f>MAX(0,MIN(Y19,$AQ19-SUMIF($C$4:$AP$4,"&lt;"&amp;Y$4,$C19:$AP19)))</f>
        <v/>
      </c>
      <c r="AA19" s="29">
        <f>ROUND(Y19-Z19,2)</f>
        <v/>
      </c>
      <c r="AB19" s="29">
        <f>N(AF18)*(1+N('Debt Payoff'!$D$12)/12)</f>
        <v/>
      </c>
      <c r="AC19" s="29">
        <f>MIN(AB19,N('Debt Payoff'!$E$12))</f>
        <v/>
      </c>
      <c r="AD19" s="29">
        <f>AB19-AC19</f>
        <v/>
      </c>
      <c r="AE19" s="29">
        <f>MAX(0,MIN(AD19,$AQ19-SUMIF($C$4:$AP$4,"&lt;"&amp;AD$4,$C19:$AP19)))</f>
        <v/>
      </c>
      <c r="AF19" s="29">
        <f>ROUND(AD19-AE19,2)</f>
        <v/>
      </c>
      <c r="AG19" s="29">
        <f>N(AK18)*(1+N('Debt Payoff'!$D$13)/12)</f>
        <v/>
      </c>
      <c r="AH19" s="29">
        <f>MIN(AG19,N('Debt Payoff'!$E$13))</f>
        <v/>
      </c>
      <c r="AI19" s="29">
        <f>AG19-AH19</f>
        <v/>
      </c>
      <c r="AJ19" s="29">
        <f>MAX(0,MIN(AI19,$AQ19-SUMIF($C$4:$AP$4,"&lt;"&amp;AI$4,$C19:$AP19)))</f>
        <v/>
      </c>
      <c r="AK19" s="29">
        <f>ROUND(AI19-AJ19,2)</f>
        <v/>
      </c>
      <c r="AL19" s="29">
        <f>N(AP18)*(1+N('Debt Payoff'!$D$14)/12)</f>
        <v/>
      </c>
      <c r="AM19" s="29">
        <f>MIN(AL19,N('Debt Payoff'!$E$14))</f>
        <v/>
      </c>
      <c r="AN19" s="29">
        <f>AL19-AM19</f>
        <v/>
      </c>
      <c r="AO19" s="29">
        <f>MAX(0,MIN(AN19,$AQ19-SUMIF($C$4:$AP$4,"&lt;"&amp;AN$4,$C19:$AP19)))</f>
        <v/>
      </c>
      <c r="AP19" s="29">
        <f>ROUND(AN19-AO19,2)</f>
        <v/>
      </c>
      <c r="AQ19" s="29">
        <f>'Debt Payoff'!$C$19-(D19+I19+N19+S19+X19+AC19+AH19+AM19)</f>
        <v/>
      </c>
      <c r="AR19" s="29">
        <f>G19+L19+Q19+V19+AA19+AF19+AK19+AP19</f>
        <v/>
      </c>
      <c r="AS19" s="29">
        <f>D19+F19+I19+K19+N19+P19+S19+U19+X19+Z19+AC19+AE19+AH19+AJ19+AM19+AO19</f>
        <v/>
      </c>
      <c r="AT19" s="29">
        <f>(C19+H19+M19+R19+W19+AB19+AG19+AL19)-AR18</f>
        <v/>
      </c>
    </row>
    <row r="20">
      <c r="B20" t="n">
        <v>15</v>
      </c>
      <c r="C20" s="29">
        <f>N(G19)*(1+N('Debt Payoff'!$D$7)/12)</f>
        <v/>
      </c>
      <c r="D20" s="29">
        <f>MIN(C20,N('Debt Payoff'!$E$7))</f>
        <v/>
      </c>
      <c r="E20" s="29">
        <f>C20-D20</f>
        <v/>
      </c>
      <c r="F20" s="29">
        <f>MAX(0,MIN(E20,$AQ20-SUMIF($C$4:$AP$4,"&lt;"&amp;E$4,$C20:$AP20)))</f>
        <v/>
      </c>
      <c r="G20" s="29">
        <f>ROUND(E20-F20,2)</f>
        <v/>
      </c>
      <c r="H20" s="29">
        <f>N(L19)*(1+N('Debt Payoff'!$D$8)/12)</f>
        <v/>
      </c>
      <c r="I20" s="29">
        <f>MIN(H20,N('Debt Payoff'!$E$8))</f>
        <v/>
      </c>
      <c r="J20" s="29">
        <f>H20-I20</f>
        <v/>
      </c>
      <c r="K20" s="29">
        <f>MAX(0,MIN(J20,$AQ20-SUMIF($C$4:$AP$4,"&lt;"&amp;J$4,$C20:$AP20)))</f>
        <v/>
      </c>
      <c r="L20" s="29">
        <f>ROUND(J20-K20,2)</f>
        <v/>
      </c>
      <c r="M20" s="29">
        <f>N(Q19)*(1+N('Debt Payoff'!$D$9)/12)</f>
        <v/>
      </c>
      <c r="N20" s="29">
        <f>MIN(M20,N('Debt Payoff'!$E$9))</f>
        <v/>
      </c>
      <c r="O20" s="29">
        <f>M20-N20</f>
        <v/>
      </c>
      <c r="P20" s="29">
        <f>MAX(0,MIN(O20,$AQ20-SUMIF($C$4:$AP$4,"&lt;"&amp;O$4,$C20:$AP20)))</f>
        <v/>
      </c>
      <c r="Q20" s="29">
        <f>ROUND(O20-P20,2)</f>
        <v/>
      </c>
      <c r="R20" s="29">
        <f>N(V19)*(1+N('Debt Payoff'!$D$10)/12)</f>
        <v/>
      </c>
      <c r="S20" s="29">
        <f>MIN(R20,N('Debt Payoff'!$E$10))</f>
        <v/>
      </c>
      <c r="T20" s="29">
        <f>R20-S20</f>
        <v/>
      </c>
      <c r="U20" s="29">
        <f>MAX(0,MIN(T20,$AQ20-SUMIF($C$4:$AP$4,"&lt;"&amp;T$4,$C20:$AP20)))</f>
        <v/>
      </c>
      <c r="V20" s="29">
        <f>ROUND(T20-U20,2)</f>
        <v/>
      </c>
      <c r="W20" s="29">
        <f>N(AA19)*(1+N('Debt Payoff'!$D$11)/12)</f>
        <v/>
      </c>
      <c r="X20" s="29">
        <f>MIN(W20,N('Debt Payoff'!$E$11))</f>
        <v/>
      </c>
      <c r="Y20" s="29">
        <f>W20-X20</f>
        <v/>
      </c>
      <c r="Z20" s="29">
        <f>MAX(0,MIN(Y20,$AQ20-SUMIF($C$4:$AP$4,"&lt;"&amp;Y$4,$C20:$AP20)))</f>
        <v/>
      </c>
      <c r="AA20" s="29">
        <f>ROUND(Y20-Z20,2)</f>
        <v/>
      </c>
      <c r="AB20" s="29">
        <f>N(AF19)*(1+N('Debt Payoff'!$D$12)/12)</f>
        <v/>
      </c>
      <c r="AC20" s="29">
        <f>MIN(AB20,N('Debt Payoff'!$E$12))</f>
        <v/>
      </c>
      <c r="AD20" s="29">
        <f>AB20-AC20</f>
        <v/>
      </c>
      <c r="AE20" s="29">
        <f>MAX(0,MIN(AD20,$AQ20-SUMIF($C$4:$AP$4,"&lt;"&amp;AD$4,$C20:$AP20)))</f>
        <v/>
      </c>
      <c r="AF20" s="29">
        <f>ROUND(AD20-AE20,2)</f>
        <v/>
      </c>
      <c r="AG20" s="29">
        <f>N(AK19)*(1+N('Debt Payoff'!$D$13)/12)</f>
        <v/>
      </c>
      <c r="AH20" s="29">
        <f>MIN(AG20,N('Debt Payoff'!$E$13))</f>
        <v/>
      </c>
      <c r="AI20" s="29">
        <f>AG20-AH20</f>
        <v/>
      </c>
      <c r="AJ20" s="29">
        <f>MAX(0,MIN(AI20,$AQ20-SUMIF($C$4:$AP$4,"&lt;"&amp;AI$4,$C20:$AP20)))</f>
        <v/>
      </c>
      <c r="AK20" s="29">
        <f>ROUND(AI20-AJ20,2)</f>
        <v/>
      </c>
      <c r="AL20" s="29">
        <f>N(AP19)*(1+N('Debt Payoff'!$D$14)/12)</f>
        <v/>
      </c>
      <c r="AM20" s="29">
        <f>MIN(AL20,N('Debt Payoff'!$E$14))</f>
        <v/>
      </c>
      <c r="AN20" s="29">
        <f>AL20-AM20</f>
        <v/>
      </c>
      <c r="AO20" s="29">
        <f>MAX(0,MIN(AN20,$AQ20-SUMIF($C$4:$AP$4,"&lt;"&amp;AN$4,$C20:$AP20)))</f>
        <v/>
      </c>
      <c r="AP20" s="29">
        <f>ROUND(AN20-AO20,2)</f>
        <v/>
      </c>
      <c r="AQ20" s="29">
        <f>'Debt Payoff'!$C$19-(D20+I20+N20+S20+X20+AC20+AH20+AM20)</f>
        <v/>
      </c>
      <c r="AR20" s="29">
        <f>G20+L20+Q20+V20+AA20+AF20+AK20+AP20</f>
        <v/>
      </c>
      <c r="AS20" s="29">
        <f>D20+F20+I20+K20+N20+P20+S20+U20+X20+Z20+AC20+AE20+AH20+AJ20+AM20+AO20</f>
        <v/>
      </c>
      <c r="AT20" s="29">
        <f>(C20+H20+M20+R20+W20+AB20+AG20+AL20)-AR19</f>
        <v/>
      </c>
    </row>
    <row r="21">
      <c r="B21" t="n">
        <v>16</v>
      </c>
      <c r="C21" s="29">
        <f>N(G20)*(1+N('Debt Payoff'!$D$7)/12)</f>
        <v/>
      </c>
      <c r="D21" s="29">
        <f>MIN(C21,N('Debt Payoff'!$E$7))</f>
        <v/>
      </c>
      <c r="E21" s="29">
        <f>C21-D21</f>
        <v/>
      </c>
      <c r="F21" s="29">
        <f>MAX(0,MIN(E21,$AQ21-SUMIF($C$4:$AP$4,"&lt;"&amp;E$4,$C21:$AP21)))</f>
        <v/>
      </c>
      <c r="G21" s="29">
        <f>ROUND(E21-F21,2)</f>
        <v/>
      </c>
      <c r="H21" s="29">
        <f>N(L20)*(1+N('Debt Payoff'!$D$8)/12)</f>
        <v/>
      </c>
      <c r="I21" s="29">
        <f>MIN(H21,N('Debt Payoff'!$E$8))</f>
        <v/>
      </c>
      <c r="J21" s="29">
        <f>H21-I21</f>
        <v/>
      </c>
      <c r="K21" s="29">
        <f>MAX(0,MIN(J21,$AQ21-SUMIF($C$4:$AP$4,"&lt;"&amp;J$4,$C21:$AP21)))</f>
        <v/>
      </c>
      <c r="L21" s="29">
        <f>ROUND(J21-K21,2)</f>
        <v/>
      </c>
      <c r="M21" s="29">
        <f>N(Q20)*(1+N('Debt Payoff'!$D$9)/12)</f>
        <v/>
      </c>
      <c r="N21" s="29">
        <f>MIN(M21,N('Debt Payoff'!$E$9))</f>
        <v/>
      </c>
      <c r="O21" s="29">
        <f>M21-N21</f>
        <v/>
      </c>
      <c r="P21" s="29">
        <f>MAX(0,MIN(O21,$AQ21-SUMIF($C$4:$AP$4,"&lt;"&amp;O$4,$C21:$AP21)))</f>
        <v/>
      </c>
      <c r="Q21" s="29">
        <f>ROUND(O21-P21,2)</f>
        <v/>
      </c>
      <c r="R21" s="29">
        <f>N(V20)*(1+N('Debt Payoff'!$D$10)/12)</f>
        <v/>
      </c>
      <c r="S21" s="29">
        <f>MIN(R21,N('Debt Payoff'!$E$10))</f>
        <v/>
      </c>
      <c r="T21" s="29">
        <f>R21-S21</f>
        <v/>
      </c>
      <c r="U21" s="29">
        <f>MAX(0,MIN(T21,$AQ21-SUMIF($C$4:$AP$4,"&lt;"&amp;T$4,$C21:$AP21)))</f>
        <v/>
      </c>
      <c r="V21" s="29">
        <f>ROUND(T21-U21,2)</f>
        <v/>
      </c>
      <c r="W21" s="29">
        <f>N(AA20)*(1+N('Debt Payoff'!$D$11)/12)</f>
        <v/>
      </c>
      <c r="X21" s="29">
        <f>MIN(W21,N('Debt Payoff'!$E$11))</f>
        <v/>
      </c>
      <c r="Y21" s="29">
        <f>W21-X21</f>
        <v/>
      </c>
      <c r="Z21" s="29">
        <f>MAX(0,MIN(Y21,$AQ21-SUMIF($C$4:$AP$4,"&lt;"&amp;Y$4,$C21:$AP21)))</f>
        <v/>
      </c>
      <c r="AA21" s="29">
        <f>ROUND(Y21-Z21,2)</f>
        <v/>
      </c>
      <c r="AB21" s="29">
        <f>N(AF20)*(1+N('Debt Payoff'!$D$12)/12)</f>
        <v/>
      </c>
      <c r="AC21" s="29">
        <f>MIN(AB21,N('Debt Payoff'!$E$12))</f>
        <v/>
      </c>
      <c r="AD21" s="29">
        <f>AB21-AC21</f>
        <v/>
      </c>
      <c r="AE21" s="29">
        <f>MAX(0,MIN(AD21,$AQ21-SUMIF($C$4:$AP$4,"&lt;"&amp;AD$4,$C21:$AP21)))</f>
        <v/>
      </c>
      <c r="AF21" s="29">
        <f>ROUND(AD21-AE21,2)</f>
        <v/>
      </c>
      <c r="AG21" s="29">
        <f>N(AK20)*(1+N('Debt Payoff'!$D$13)/12)</f>
        <v/>
      </c>
      <c r="AH21" s="29">
        <f>MIN(AG21,N('Debt Payoff'!$E$13))</f>
        <v/>
      </c>
      <c r="AI21" s="29">
        <f>AG21-AH21</f>
        <v/>
      </c>
      <c r="AJ21" s="29">
        <f>MAX(0,MIN(AI21,$AQ21-SUMIF($C$4:$AP$4,"&lt;"&amp;AI$4,$C21:$AP21)))</f>
        <v/>
      </c>
      <c r="AK21" s="29">
        <f>ROUND(AI21-AJ21,2)</f>
        <v/>
      </c>
      <c r="AL21" s="29">
        <f>N(AP20)*(1+N('Debt Payoff'!$D$14)/12)</f>
        <v/>
      </c>
      <c r="AM21" s="29">
        <f>MIN(AL21,N('Debt Payoff'!$E$14))</f>
        <v/>
      </c>
      <c r="AN21" s="29">
        <f>AL21-AM21</f>
        <v/>
      </c>
      <c r="AO21" s="29">
        <f>MAX(0,MIN(AN21,$AQ21-SUMIF($C$4:$AP$4,"&lt;"&amp;AN$4,$C21:$AP21)))</f>
        <v/>
      </c>
      <c r="AP21" s="29">
        <f>ROUND(AN21-AO21,2)</f>
        <v/>
      </c>
      <c r="AQ21" s="29">
        <f>'Debt Payoff'!$C$19-(D21+I21+N21+S21+X21+AC21+AH21+AM21)</f>
        <v/>
      </c>
      <c r="AR21" s="29">
        <f>G21+L21+Q21+V21+AA21+AF21+AK21+AP21</f>
        <v/>
      </c>
      <c r="AS21" s="29">
        <f>D21+F21+I21+K21+N21+P21+S21+U21+X21+Z21+AC21+AE21+AH21+AJ21+AM21+AO21</f>
        <v/>
      </c>
      <c r="AT21" s="29">
        <f>(C21+H21+M21+R21+W21+AB21+AG21+AL21)-AR20</f>
        <v/>
      </c>
    </row>
    <row r="22">
      <c r="B22" t="n">
        <v>17</v>
      </c>
      <c r="C22" s="29">
        <f>N(G21)*(1+N('Debt Payoff'!$D$7)/12)</f>
        <v/>
      </c>
      <c r="D22" s="29">
        <f>MIN(C22,N('Debt Payoff'!$E$7))</f>
        <v/>
      </c>
      <c r="E22" s="29">
        <f>C22-D22</f>
        <v/>
      </c>
      <c r="F22" s="29">
        <f>MAX(0,MIN(E22,$AQ22-SUMIF($C$4:$AP$4,"&lt;"&amp;E$4,$C22:$AP22)))</f>
        <v/>
      </c>
      <c r="G22" s="29">
        <f>ROUND(E22-F22,2)</f>
        <v/>
      </c>
      <c r="H22" s="29">
        <f>N(L21)*(1+N('Debt Payoff'!$D$8)/12)</f>
        <v/>
      </c>
      <c r="I22" s="29">
        <f>MIN(H22,N('Debt Payoff'!$E$8))</f>
        <v/>
      </c>
      <c r="J22" s="29">
        <f>H22-I22</f>
        <v/>
      </c>
      <c r="K22" s="29">
        <f>MAX(0,MIN(J22,$AQ22-SUMIF($C$4:$AP$4,"&lt;"&amp;J$4,$C22:$AP22)))</f>
        <v/>
      </c>
      <c r="L22" s="29">
        <f>ROUND(J22-K22,2)</f>
        <v/>
      </c>
      <c r="M22" s="29">
        <f>N(Q21)*(1+N('Debt Payoff'!$D$9)/12)</f>
        <v/>
      </c>
      <c r="N22" s="29">
        <f>MIN(M22,N('Debt Payoff'!$E$9))</f>
        <v/>
      </c>
      <c r="O22" s="29">
        <f>M22-N22</f>
        <v/>
      </c>
      <c r="P22" s="29">
        <f>MAX(0,MIN(O22,$AQ22-SUMIF($C$4:$AP$4,"&lt;"&amp;O$4,$C22:$AP22)))</f>
        <v/>
      </c>
      <c r="Q22" s="29">
        <f>ROUND(O22-P22,2)</f>
        <v/>
      </c>
      <c r="R22" s="29">
        <f>N(V21)*(1+N('Debt Payoff'!$D$10)/12)</f>
        <v/>
      </c>
      <c r="S22" s="29">
        <f>MIN(R22,N('Debt Payoff'!$E$10))</f>
        <v/>
      </c>
      <c r="T22" s="29">
        <f>R22-S22</f>
        <v/>
      </c>
      <c r="U22" s="29">
        <f>MAX(0,MIN(T22,$AQ22-SUMIF($C$4:$AP$4,"&lt;"&amp;T$4,$C22:$AP22)))</f>
        <v/>
      </c>
      <c r="V22" s="29">
        <f>ROUND(T22-U22,2)</f>
        <v/>
      </c>
      <c r="W22" s="29">
        <f>N(AA21)*(1+N('Debt Payoff'!$D$11)/12)</f>
        <v/>
      </c>
      <c r="X22" s="29">
        <f>MIN(W22,N('Debt Payoff'!$E$11))</f>
        <v/>
      </c>
      <c r="Y22" s="29">
        <f>W22-X22</f>
        <v/>
      </c>
      <c r="Z22" s="29">
        <f>MAX(0,MIN(Y22,$AQ22-SUMIF($C$4:$AP$4,"&lt;"&amp;Y$4,$C22:$AP22)))</f>
        <v/>
      </c>
      <c r="AA22" s="29">
        <f>ROUND(Y22-Z22,2)</f>
        <v/>
      </c>
      <c r="AB22" s="29">
        <f>N(AF21)*(1+N('Debt Payoff'!$D$12)/12)</f>
        <v/>
      </c>
      <c r="AC22" s="29">
        <f>MIN(AB22,N('Debt Payoff'!$E$12))</f>
        <v/>
      </c>
      <c r="AD22" s="29">
        <f>AB22-AC22</f>
        <v/>
      </c>
      <c r="AE22" s="29">
        <f>MAX(0,MIN(AD22,$AQ22-SUMIF($C$4:$AP$4,"&lt;"&amp;AD$4,$C22:$AP22)))</f>
        <v/>
      </c>
      <c r="AF22" s="29">
        <f>ROUND(AD22-AE22,2)</f>
        <v/>
      </c>
      <c r="AG22" s="29">
        <f>N(AK21)*(1+N('Debt Payoff'!$D$13)/12)</f>
        <v/>
      </c>
      <c r="AH22" s="29">
        <f>MIN(AG22,N('Debt Payoff'!$E$13))</f>
        <v/>
      </c>
      <c r="AI22" s="29">
        <f>AG22-AH22</f>
        <v/>
      </c>
      <c r="AJ22" s="29">
        <f>MAX(0,MIN(AI22,$AQ22-SUMIF($C$4:$AP$4,"&lt;"&amp;AI$4,$C22:$AP22)))</f>
        <v/>
      </c>
      <c r="AK22" s="29">
        <f>ROUND(AI22-AJ22,2)</f>
        <v/>
      </c>
      <c r="AL22" s="29">
        <f>N(AP21)*(1+N('Debt Payoff'!$D$14)/12)</f>
        <v/>
      </c>
      <c r="AM22" s="29">
        <f>MIN(AL22,N('Debt Payoff'!$E$14))</f>
        <v/>
      </c>
      <c r="AN22" s="29">
        <f>AL22-AM22</f>
        <v/>
      </c>
      <c r="AO22" s="29">
        <f>MAX(0,MIN(AN22,$AQ22-SUMIF($C$4:$AP$4,"&lt;"&amp;AN$4,$C22:$AP22)))</f>
        <v/>
      </c>
      <c r="AP22" s="29">
        <f>ROUND(AN22-AO22,2)</f>
        <v/>
      </c>
      <c r="AQ22" s="29">
        <f>'Debt Payoff'!$C$19-(D22+I22+N22+S22+X22+AC22+AH22+AM22)</f>
        <v/>
      </c>
      <c r="AR22" s="29">
        <f>G22+L22+Q22+V22+AA22+AF22+AK22+AP22</f>
        <v/>
      </c>
      <c r="AS22" s="29">
        <f>D22+F22+I22+K22+N22+P22+S22+U22+X22+Z22+AC22+AE22+AH22+AJ22+AM22+AO22</f>
        <v/>
      </c>
      <c r="AT22" s="29">
        <f>(C22+H22+M22+R22+W22+AB22+AG22+AL22)-AR21</f>
        <v/>
      </c>
    </row>
    <row r="23">
      <c r="B23" t="n">
        <v>18</v>
      </c>
      <c r="C23" s="29">
        <f>N(G22)*(1+N('Debt Payoff'!$D$7)/12)</f>
        <v/>
      </c>
      <c r="D23" s="29">
        <f>MIN(C23,N('Debt Payoff'!$E$7))</f>
        <v/>
      </c>
      <c r="E23" s="29">
        <f>C23-D23</f>
        <v/>
      </c>
      <c r="F23" s="29">
        <f>MAX(0,MIN(E23,$AQ23-SUMIF($C$4:$AP$4,"&lt;"&amp;E$4,$C23:$AP23)))</f>
        <v/>
      </c>
      <c r="G23" s="29">
        <f>ROUND(E23-F23,2)</f>
        <v/>
      </c>
      <c r="H23" s="29">
        <f>N(L22)*(1+N('Debt Payoff'!$D$8)/12)</f>
        <v/>
      </c>
      <c r="I23" s="29">
        <f>MIN(H23,N('Debt Payoff'!$E$8))</f>
        <v/>
      </c>
      <c r="J23" s="29">
        <f>H23-I23</f>
        <v/>
      </c>
      <c r="K23" s="29">
        <f>MAX(0,MIN(J23,$AQ23-SUMIF($C$4:$AP$4,"&lt;"&amp;J$4,$C23:$AP23)))</f>
        <v/>
      </c>
      <c r="L23" s="29">
        <f>ROUND(J23-K23,2)</f>
        <v/>
      </c>
      <c r="M23" s="29">
        <f>N(Q22)*(1+N('Debt Payoff'!$D$9)/12)</f>
        <v/>
      </c>
      <c r="N23" s="29">
        <f>MIN(M23,N('Debt Payoff'!$E$9))</f>
        <v/>
      </c>
      <c r="O23" s="29">
        <f>M23-N23</f>
        <v/>
      </c>
      <c r="P23" s="29">
        <f>MAX(0,MIN(O23,$AQ23-SUMIF($C$4:$AP$4,"&lt;"&amp;O$4,$C23:$AP23)))</f>
        <v/>
      </c>
      <c r="Q23" s="29">
        <f>ROUND(O23-P23,2)</f>
        <v/>
      </c>
      <c r="R23" s="29">
        <f>N(V22)*(1+N('Debt Payoff'!$D$10)/12)</f>
        <v/>
      </c>
      <c r="S23" s="29">
        <f>MIN(R23,N('Debt Payoff'!$E$10))</f>
        <v/>
      </c>
      <c r="T23" s="29">
        <f>R23-S23</f>
        <v/>
      </c>
      <c r="U23" s="29">
        <f>MAX(0,MIN(T23,$AQ23-SUMIF($C$4:$AP$4,"&lt;"&amp;T$4,$C23:$AP23)))</f>
        <v/>
      </c>
      <c r="V23" s="29">
        <f>ROUND(T23-U23,2)</f>
        <v/>
      </c>
      <c r="W23" s="29">
        <f>N(AA22)*(1+N('Debt Payoff'!$D$11)/12)</f>
        <v/>
      </c>
      <c r="X23" s="29">
        <f>MIN(W23,N('Debt Payoff'!$E$11))</f>
        <v/>
      </c>
      <c r="Y23" s="29">
        <f>W23-X23</f>
        <v/>
      </c>
      <c r="Z23" s="29">
        <f>MAX(0,MIN(Y23,$AQ23-SUMIF($C$4:$AP$4,"&lt;"&amp;Y$4,$C23:$AP23)))</f>
        <v/>
      </c>
      <c r="AA23" s="29">
        <f>ROUND(Y23-Z23,2)</f>
        <v/>
      </c>
      <c r="AB23" s="29">
        <f>N(AF22)*(1+N('Debt Payoff'!$D$12)/12)</f>
        <v/>
      </c>
      <c r="AC23" s="29">
        <f>MIN(AB23,N('Debt Payoff'!$E$12))</f>
        <v/>
      </c>
      <c r="AD23" s="29">
        <f>AB23-AC23</f>
        <v/>
      </c>
      <c r="AE23" s="29">
        <f>MAX(0,MIN(AD23,$AQ23-SUMIF($C$4:$AP$4,"&lt;"&amp;AD$4,$C23:$AP23)))</f>
        <v/>
      </c>
      <c r="AF23" s="29">
        <f>ROUND(AD23-AE23,2)</f>
        <v/>
      </c>
      <c r="AG23" s="29">
        <f>N(AK22)*(1+N('Debt Payoff'!$D$13)/12)</f>
        <v/>
      </c>
      <c r="AH23" s="29">
        <f>MIN(AG23,N('Debt Payoff'!$E$13))</f>
        <v/>
      </c>
      <c r="AI23" s="29">
        <f>AG23-AH23</f>
        <v/>
      </c>
      <c r="AJ23" s="29">
        <f>MAX(0,MIN(AI23,$AQ23-SUMIF($C$4:$AP$4,"&lt;"&amp;AI$4,$C23:$AP23)))</f>
        <v/>
      </c>
      <c r="AK23" s="29">
        <f>ROUND(AI23-AJ23,2)</f>
        <v/>
      </c>
      <c r="AL23" s="29">
        <f>N(AP22)*(1+N('Debt Payoff'!$D$14)/12)</f>
        <v/>
      </c>
      <c r="AM23" s="29">
        <f>MIN(AL23,N('Debt Payoff'!$E$14))</f>
        <v/>
      </c>
      <c r="AN23" s="29">
        <f>AL23-AM23</f>
        <v/>
      </c>
      <c r="AO23" s="29">
        <f>MAX(0,MIN(AN23,$AQ23-SUMIF($C$4:$AP$4,"&lt;"&amp;AN$4,$C23:$AP23)))</f>
        <v/>
      </c>
      <c r="AP23" s="29">
        <f>ROUND(AN23-AO23,2)</f>
        <v/>
      </c>
      <c r="AQ23" s="29">
        <f>'Debt Payoff'!$C$19-(D23+I23+N23+S23+X23+AC23+AH23+AM23)</f>
        <v/>
      </c>
      <c r="AR23" s="29">
        <f>G23+L23+Q23+V23+AA23+AF23+AK23+AP23</f>
        <v/>
      </c>
      <c r="AS23" s="29">
        <f>D23+F23+I23+K23+N23+P23+S23+U23+X23+Z23+AC23+AE23+AH23+AJ23+AM23+AO23</f>
        <v/>
      </c>
      <c r="AT23" s="29">
        <f>(C23+H23+M23+R23+W23+AB23+AG23+AL23)-AR22</f>
        <v/>
      </c>
    </row>
    <row r="24">
      <c r="B24" t="n">
        <v>19</v>
      </c>
      <c r="C24" s="29">
        <f>N(G23)*(1+N('Debt Payoff'!$D$7)/12)</f>
        <v/>
      </c>
      <c r="D24" s="29">
        <f>MIN(C24,N('Debt Payoff'!$E$7))</f>
        <v/>
      </c>
      <c r="E24" s="29">
        <f>C24-D24</f>
        <v/>
      </c>
      <c r="F24" s="29">
        <f>MAX(0,MIN(E24,$AQ24-SUMIF($C$4:$AP$4,"&lt;"&amp;E$4,$C24:$AP24)))</f>
        <v/>
      </c>
      <c r="G24" s="29">
        <f>ROUND(E24-F24,2)</f>
        <v/>
      </c>
      <c r="H24" s="29">
        <f>N(L23)*(1+N('Debt Payoff'!$D$8)/12)</f>
        <v/>
      </c>
      <c r="I24" s="29">
        <f>MIN(H24,N('Debt Payoff'!$E$8))</f>
        <v/>
      </c>
      <c r="J24" s="29">
        <f>H24-I24</f>
        <v/>
      </c>
      <c r="K24" s="29">
        <f>MAX(0,MIN(J24,$AQ24-SUMIF($C$4:$AP$4,"&lt;"&amp;J$4,$C24:$AP24)))</f>
        <v/>
      </c>
      <c r="L24" s="29">
        <f>ROUND(J24-K24,2)</f>
        <v/>
      </c>
      <c r="M24" s="29">
        <f>N(Q23)*(1+N('Debt Payoff'!$D$9)/12)</f>
        <v/>
      </c>
      <c r="N24" s="29">
        <f>MIN(M24,N('Debt Payoff'!$E$9))</f>
        <v/>
      </c>
      <c r="O24" s="29">
        <f>M24-N24</f>
        <v/>
      </c>
      <c r="P24" s="29">
        <f>MAX(0,MIN(O24,$AQ24-SUMIF($C$4:$AP$4,"&lt;"&amp;O$4,$C24:$AP24)))</f>
        <v/>
      </c>
      <c r="Q24" s="29">
        <f>ROUND(O24-P24,2)</f>
        <v/>
      </c>
      <c r="R24" s="29">
        <f>N(V23)*(1+N('Debt Payoff'!$D$10)/12)</f>
        <v/>
      </c>
      <c r="S24" s="29">
        <f>MIN(R24,N('Debt Payoff'!$E$10))</f>
        <v/>
      </c>
      <c r="T24" s="29">
        <f>R24-S24</f>
        <v/>
      </c>
      <c r="U24" s="29">
        <f>MAX(0,MIN(T24,$AQ24-SUMIF($C$4:$AP$4,"&lt;"&amp;T$4,$C24:$AP24)))</f>
        <v/>
      </c>
      <c r="V24" s="29">
        <f>ROUND(T24-U24,2)</f>
        <v/>
      </c>
      <c r="W24" s="29">
        <f>N(AA23)*(1+N('Debt Payoff'!$D$11)/12)</f>
        <v/>
      </c>
      <c r="X24" s="29">
        <f>MIN(W24,N('Debt Payoff'!$E$11))</f>
        <v/>
      </c>
      <c r="Y24" s="29">
        <f>W24-X24</f>
        <v/>
      </c>
      <c r="Z24" s="29">
        <f>MAX(0,MIN(Y24,$AQ24-SUMIF($C$4:$AP$4,"&lt;"&amp;Y$4,$C24:$AP24)))</f>
        <v/>
      </c>
      <c r="AA24" s="29">
        <f>ROUND(Y24-Z24,2)</f>
        <v/>
      </c>
      <c r="AB24" s="29">
        <f>N(AF23)*(1+N('Debt Payoff'!$D$12)/12)</f>
        <v/>
      </c>
      <c r="AC24" s="29">
        <f>MIN(AB24,N('Debt Payoff'!$E$12))</f>
        <v/>
      </c>
      <c r="AD24" s="29">
        <f>AB24-AC24</f>
        <v/>
      </c>
      <c r="AE24" s="29">
        <f>MAX(0,MIN(AD24,$AQ24-SUMIF($C$4:$AP$4,"&lt;"&amp;AD$4,$C24:$AP24)))</f>
        <v/>
      </c>
      <c r="AF24" s="29">
        <f>ROUND(AD24-AE24,2)</f>
        <v/>
      </c>
      <c r="AG24" s="29">
        <f>N(AK23)*(1+N('Debt Payoff'!$D$13)/12)</f>
        <v/>
      </c>
      <c r="AH24" s="29">
        <f>MIN(AG24,N('Debt Payoff'!$E$13))</f>
        <v/>
      </c>
      <c r="AI24" s="29">
        <f>AG24-AH24</f>
        <v/>
      </c>
      <c r="AJ24" s="29">
        <f>MAX(0,MIN(AI24,$AQ24-SUMIF($C$4:$AP$4,"&lt;"&amp;AI$4,$C24:$AP24)))</f>
        <v/>
      </c>
      <c r="AK24" s="29">
        <f>ROUND(AI24-AJ24,2)</f>
        <v/>
      </c>
      <c r="AL24" s="29">
        <f>N(AP23)*(1+N('Debt Payoff'!$D$14)/12)</f>
        <v/>
      </c>
      <c r="AM24" s="29">
        <f>MIN(AL24,N('Debt Payoff'!$E$14))</f>
        <v/>
      </c>
      <c r="AN24" s="29">
        <f>AL24-AM24</f>
        <v/>
      </c>
      <c r="AO24" s="29">
        <f>MAX(0,MIN(AN24,$AQ24-SUMIF($C$4:$AP$4,"&lt;"&amp;AN$4,$C24:$AP24)))</f>
        <v/>
      </c>
      <c r="AP24" s="29">
        <f>ROUND(AN24-AO24,2)</f>
        <v/>
      </c>
      <c r="AQ24" s="29">
        <f>'Debt Payoff'!$C$19-(D24+I24+N24+S24+X24+AC24+AH24+AM24)</f>
        <v/>
      </c>
      <c r="AR24" s="29">
        <f>G24+L24+Q24+V24+AA24+AF24+AK24+AP24</f>
        <v/>
      </c>
      <c r="AS24" s="29">
        <f>D24+F24+I24+K24+N24+P24+S24+U24+X24+Z24+AC24+AE24+AH24+AJ24+AM24+AO24</f>
        <v/>
      </c>
      <c r="AT24" s="29">
        <f>(C24+H24+M24+R24+W24+AB24+AG24+AL24)-AR23</f>
        <v/>
      </c>
    </row>
    <row r="25">
      <c r="B25" t="n">
        <v>20</v>
      </c>
      <c r="C25" s="29">
        <f>N(G24)*(1+N('Debt Payoff'!$D$7)/12)</f>
        <v/>
      </c>
      <c r="D25" s="29">
        <f>MIN(C25,N('Debt Payoff'!$E$7))</f>
        <v/>
      </c>
      <c r="E25" s="29">
        <f>C25-D25</f>
        <v/>
      </c>
      <c r="F25" s="29">
        <f>MAX(0,MIN(E25,$AQ25-SUMIF($C$4:$AP$4,"&lt;"&amp;E$4,$C25:$AP25)))</f>
        <v/>
      </c>
      <c r="G25" s="29">
        <f>ROUND(E25-F25,2)</f>
        <v/>
      </c>
      <c r="H25" s="29">
        <f>N(L24)*(1+N('Debt Payoff'!$D$8)/12)</f>
        <v/>
      </c>
      <c r="I25" s="29">
        <f>MIN(H25,N('Debt Payoff'!$E$8))</f>
        <v/>
      </c>
      <c r="J25" s="29">
        <f>H25-I25</f>
        <v/>
      </c>
      <c r="K25" s="29">
        <f>MAX(0,MIN(J25,$AQ25-SUMIF($C$4:$AP$4,"&lt;"&amp;J$4,$C25:$AP25)))</f>
        <v/>
      </c>
      <c r="L25" s="29">
        <f>ROUND(J25-K25,2)</f>
        <v/>
      </c>
      <c r="M25" s="29">
        <f>N(Q24)*(1+N('Debt Payoff'!$D$9)/12)</f>
        <v/>
      </c>
      <c r="N25" s="29">
        <f>MIN(M25,N('Debt Payoff'!$E$9))</f>
        <v/>
      </c>
      <c r="O25" s="29">
        <f>M25-N25</f>
        <v/>
      </c>
      <c r="P25" s="29">
        <f>MAX(0,MIN(O25,$AQ25-SUMIF($C$4:$AP$4,"&lt;"&amp;O$4,$C25:$AP25)))</f>
        <v/>
      </c>
      <c r="Q25" s="29">
        <f>ROUND(O25-P25,2)</f>
        <v/>
      </c>
      <c r="R25" s="29">
        <f>N(V24)*(1+N('Debt Payoff'!$D$10)/12)</f>
        <v/>
      </c>
      <c r="S25" s="29">
        <f>MIN(R25,N('Debt Payoff'!$E$10))</f>
        <v/>
      </c>
      <c r="T25" s="29">
        <f>R25-S25</f>
        <v/>
      </c>
      <c r="U25" s="29">
        <f>MAX(0,MIN(T25,$AQ25-SUMIF($C$4:$AP$4,"&lt;"&amp;T$4,$C25:$AP25)))</f>
        <v/>
      </c>
      <c r="V25" s="29">
        <f>ROUND(T25-U25,2)</f>
        <v/>
      </c>
      <c r="W25" s="29">
        <f>N(AA24)*(1+N('Debt Payoff'!$D$11)/12)</f>
        <v/>
      </c>
      <c r="X25" s="29">
        <f>MIN(W25,N('Debt Payoff'!$E$11))</f>
        <v/>
      </c>
      <c r="Y25" s="29">
        <f>W25-X25</f>
        <v/>
      </c>
      <c r="Z25" s="29">
        <f>MAX(0,MIN(Y25,$AQ25-SUMIF($C$4:$AP$4,"&lt;"&amp;Y$4,$C25:$AP25)))</f>
        <v/>
      </c>
      <c r="AA25" s="29">
        <f>ROUND(Y25-Z25,2)</f>
        <v/>
      </c>
      <c r="AB25" s="29">
        <f>N(AF24)*(1+N('Debt Payoff'!$D$12)/12)</f>
        <v/>
      </c>
      <c r="AC25" s="29">
        <f>MIN(AB25,N('Debt Payoff'!$E$12))</f>
        <v/>
      </c>
      <c r="AD25" s="29">
        <f>AB25-AC25</f>
        <v/>
      </c>
      <c r="AE25" s="29">
        <f>MAX(0,MIN(AD25,$AQ25-SUMIF($C$4:$AP$4,"&lt;"&amp;AD$4,$C25:$AP25)))</f>
        <v/>
      </c>
      <c r="AF25" s="29">
        <f>ROUND(AD25-AE25,2)</f>
        <v/>
      </c>
      <c r="AG25" s="29">
        <f>N(AK24)*(1+N('Debt Payoff'!$D$13)/12)</f>
        <v/>
      </c>
      <c r="AH25" s="29">
        <f>MIN(AG25,N('Debt Payoff'!$E$13))</f>
        <v/>
      </c>
      <c r="AI25" s="29">
        <f>AG25-AH25</f>
        <v/>
      </c>
      <c r="AJ25" s="29">
        <f>MAX(0,MIN(AI25,$AQ25-SUMIF($C$4:$AP$4,"&lt;"&amp;AI$4,$C25:$AP25)))</f>
        <v/>
      </c>
      <c r="AK25" s="29">
        <f>ROUND(AI25-AJ25,2)</f>
        <v/>
      </c>
      <c r="AL25" s="29">
        <f>N(AP24)*(1+N('Debt Payoff'!$D$14)/12)</f>
        <v/>
      </c>
      <c r="AM25" s="29">
        <f>MIN(AL25,N('Debt Payoff'!$E$14))</f>
        <v/>
      </c>
      <c r="AN25" s="29">
        <f>AL25-AM25</f>
        <v/>
      </c>
      <c r="AO25" s="29">
        <f>MAX(0,MIN(AN25,$AQ25-SUMIF($C$4:$AP$4,"&lt;"&amp;AN$4,$C25:$AP25)))</f>
        <v/>
      </c>
      <c r="AP25" s="29">
        <f>ROUND(AN25-AO25,2)</f>
        <v/>
      </c>
      <c r="AQ25" s="29">
        <f>'Debt Payoff'!$C$19-(D25+I25+N25+S25+X25+AC25+AH25+AM25)</f>
        <v/>
      </c>
      <c r="AR25" s="29">
        <f>G25+L25+Q25+V25+AA25+AF25+AK25+AP25</f>
        <v/>
      </c>
      <c r="AS25" s="29">
        <f>D25+F25+I25+K25+N25+P25+S25+U25+X25+Z25+AC25+AE25+AH25+AJ25+AM25+AO25</f>
        <v/>
      </c>
      <c r="AT25" s="29">
        <f>(C25+H25+M25+R25+W25+AB25+AG25+AL25)-AR24</f>
        <v/>
      </c>
    </row>
    <row r="26">
      <c r="B26" t="n">
        <v>21</v>
      </c>
      <c r="C26" s="29">
        <f>N(G25)*(1+N('Debt Payoff'!$D$7)/12)</f>
        <v/>
      </c>
      <c r="D26" s="29">
        <f>MIN(C26,N('Debt Payoff'!$E$7))</f>
        <v/>
      </c>
      <c r="E26" s="29">
        <f>C26-D26</f>
        <v/>
      </c>
      <c r="F26" s="29">
        <f>MAX(0,MIN(E26,$AQ26-SUMIF($C$4:$AP$4,"&lt;"&amp;E$4,$C26:$AP26)))</f>
        <v/>
      </c>
      <c r="G26" s="29">
        <f>ROUND(E26-F26,2)</f>
        <v/>
      </c>
      <c r="H26" s="29">
        <f>N(L25)*(1+N('Debt Payoff'!$D$8)/12)</f>
        <v/>
      </c>
      <c r="I26" s="29">
        <f>MIN(H26,N('Debt Payoff'!$E$8))</f>
        <v/>
      </c>
      <c r="J26" s="29">
        <f>H26-I26</f>
        <v/>
      </c>
      <c r="K26" s="29">
        <f>MAX(0,MIN(J26,$AQ26-SUMIF($C$4:$AP$4,"&lt;"&amp;J$4,$C26:$AP26)))</f>
        <v/>
      </c>
      <c r="L26" s="29">
        <f>ROUND(J26-K26,2)</f>
        <v/>
      </c>
      <c r="M26" s="29">
        <f>N(Q25)*(1+N('Debt Payoff'!$D$9)/12)</f>
        <v/>
      </c>
      <c r="N26" s="29">
        <f>MIN(M26,N('Debt Payoff'!$E$9))</f>
        <v/>
      </c>
      <c r="O26" s="29">
        <f>M26-N26</f>
        <v/>
      </c>
      <c r="P26" s="29">
        <f>MAX(0,MIN(O26,$AQ26-SUMIF($C$4:$AP$4,"&lt;"&amp;O$4,$C26:$AP26)))</f>
        <v/>
      </c>
      <c r="Q26" s="29">
        <f>ROUND(O26-P26,2)</f>
        <v/>
      </c>
      <c r="R26" s="29">
        <f>N(V25)*(1+N('Debt Payoff'!$D$10)/12)</f>
        <v/>
      </c>
      <c r="S26" s="29">
        <f>MIN(R26,N('Debt Payoff'!$E$10))</f>
        <v/>
      </c>
      <c r="T26" s="29">
        <f>R26-S26</f>
        <v/>
      </c>
      <c r="U26" s="29">
        <f>MAX(0,MIN(T26,$AQ26-SUMIF($C$4:$AP$4,"&lt;"&amp;T$4,$C26:$AP26)))</f>
        <v/>
      </c>
      <c r="V26" s="29">
        <f>ROUND(T26-U26,2)</f>
        <v/>
      </c>
      <c r="W26" s="29">
        <f>N(AA25)*(1+N('Debt Payoff'!$D$11)/12)</f>
        <v/>
      </c>
      <c r="X26" s="29">
        <f>MIN(W26,N('Debt Payoff'!$E$11))</f>
        <v/>
      </c>
      <c r="Y26" s="29">
        <f>W26-X26</f>
        <v/>
      </c>
      <c r="Z26" s="29">
        <f>MAX(0,MIN(Y26,$AQ26-SUMIF($C$4:$AP$4,"&lt;"&amp;Y$4,$C26:$AP26)))</f>
        <v/>
      </c>
      <c r="AA26" s="29">
        <f>ROUND(Y26-Z26,2)</f>
        <v/>
      </c>
      <c r="AB26" s="29">
        <f>N(AF25)*(1+N('Debt Payoff'!$D$12)/12)</f>
        <v/>
      </c>
      <c r="AC26" s="29">
        <f>MIN(AB26,N('Debt Payoff'!$E$12))</f>
        <v/>
      </c>
      <c r="AD26" s="29">
        <f>AB26-AC26</f>
        <v/>
      </c>
      <c r="AE26" s="29">
        <f>MAX(0,MIN(AD26,$AQ26-SUMIF($C$4:$AP$4,"&lt;"&amp;AD$4,$C26:$AP26)))</f>
        <v/>
      </c>
      <c r="AF26" s="29">
        <f>ROUND(AD26-AE26,2)</f>
        <v/>
      </c>
      <c r="AG26" s="29">
        <f>N(AK25)*(1+N('Debt Payoff'!$D$13)/12)</f>
        <v/>
      </c>
      <c r="AH26" s="29">
        <f>MIN(AG26,N('Debt Payoff'!$E$13))</f>
        <v/>
      </c>
      <c r="AI26" s="29">
        <f>AG26-AH26</f>
        <v/>
      </c>
      <c r="AJ26" s="29">
        <f>MAX(0,MIN(AI26,$AQ26-SUMIF($C$4:$AP$4,"&lt;"&amp;AI$4,$C26:$AP26)))</f>
        <v/>
      </c>
      <c r="AK26" s="29">
        <f>ROUND(AI26-AJ26,2)</f>
        <v/>
      </c>
      <c r="AL26" s="29">
        <f>N(AP25)*(1+N('Debt Payoff'!$D$14)/12)</f>
        <v/>
      </c>
      <c r="AM26" s="29">
        <f>MIN(AL26,N('Debt Payoff'!$E$14))</f>
        <v/>
      </c>
      <c r="AN26" s="29">
        <f>AL26-AM26</f>
        <v/>
      </c>
      <c r="AO26" s="29">
        <f>MAX(0,MIN(AN26,$AQ26-SUMIF($C$4:$AP$4,"&lt;"&amp;AN$4,$C26:$AP26)))</f>
        <v/>
      </c>
      <c r="AP26" s="29">
        <f>ROUND(AN26-AO26,2)</f>
        <v/>
      </c>
      <c r="AQ26" s="29">
        <f>'Debt Payoff'!$C$19-(D26+I26+N26+S26+X26+AC26+AH26+AM26)</f>
        <v/>
      </c>
      <c r="AR26" s="29">
        <f>G26+L26+Q26+V26+AA26+AF26+AK26+AP26</f>
        <v/>
      </c>
      <c r="AS26" s="29">
        <f>D26+F26+I26+K26+N26+P26+S26+U26+X26+Z26+AC26+AE26+AH26+AJ26+AM26+AO26</f>
        <v/>
      </c>
      <c r="AT26" s="29">
        <f>(C26+H26+M26+R26+W26+AB26+AG26+AL26)-AR25</f>
        <v/>
      </c>
    </row>
    <row r="27">
      <c r="B27" t="n">
        <v>22</v>
      </c>
      <c r="C27" s="29">
        <f>N(G26)*(1+N('Debt Payoff'!$D$7)/12)</f>
        <v/>
      </c>
      <c r="D27" s="29">
        <f>MIN(C27,N('Debt Payoff'!$E$7))</f>
        <v/>
      </c>
      <c r="E27" s="29">
        <f>C27-D27</f>
        <v/>
      </c>
      <c r="F27" s="29">
        <f>MAX(0,MIN(E27,$AQ27-SUMIF($C$4:$AP$4,"&lt;"&amp;E$4,$C27:$AP27)))</f>
        <v/>
      </c>
      <c r="G27" s="29">
        <f>ROUND(E27-F27,2)</f>
        <v/>
      </c>
      <c r="H27" s="29">
        <f>N(L26)*(1+N('Debt Payoff'!$D$8)/12)</f>
        <v/>
      </c>
      <c r="I27" s="29">
        <f>MIN(H27,N('Debt Payoff'!$E$8))</f>
        <v/>
      </c>
      <c r="J27" s="29">
        <f>H27-I27</f>
        <v/>
      </c>
      <c r="K27" s="29">
        <f>MAX(0,MIN(J27,$AQ27-SUMIF($C$4:$AP$4,"&lt;"&amp;J$4,$C27:$AP27)))</f>
        <v/>
      </c>
      <c r="L27" s="29">
        <f>ROUND(J27-K27,2)</f>
        <v/>
      </c>
      <c r="M27" s="29">
        <f>N(Q26)*(1+N('Debt Payoff'!$D$9)/12)</f>
        <v/>
      </c>
      <c r="N27" s="29">
        <f>MIN(M27,N('Debt Payoff'!$E$9))</f>
        <v/>
      </c>
      <c r="O27" s="29">
        <f>M27-N27</f>
        <v/>
      </c>
      <c r="P27" s="29">
        <f>MAX(0,MIN(O27,$AQ27-SUMIF($C$4:$AP$4,"&lt;"&amp;O$4,$C27:$AP27)))</f>
        <v/>
      </c>
      <c r="Q27" s="29">
        <f>ROUND(O27-P27,2)</f>
        <v/>
      </c>
      <c r="R27" s="29">
        <f>N(V26)*(1+N('Debt Payoff'!$D$10)/12)</f>
        <v/>
      </c>
      <c r="S27" s="29">
        <f>MIN(R27,N('Debt Payoff'!$E$10))</f>
        <v/>
      </c>
      <c r="T27" s="29">
        <f>R27-S27</f>
        <v/>
      </c>
      <c r="U27" s="29">
        <f>MAX(0,MIN(T27,$AQ27-SUMIF($C$4:$AP$4,"&lt;"&amp;T$4,$C27:$AP27)))</f>
        <v/>
      </c>
      <c r="V27" s="29">
        <f>ROUND(T27-U27,2)</f>
        <v/>
      </c>
      <c r="W27" s="29">
        <f>N(AA26)*(1+N('Debt Payoff'!$D$11)/12)</f>
        <v/>
      </c>
      <c r="X27" s="29">
        <f>MIN(W27,N('Debt Payoff'!$E$11))</f>
        <v/>
      </c>
      <c r="Y27" s="29">
        <f>W27-X27</f>
        <v/>
      </c>
      <c r="Z27" s="29">
        <f>MAX(0,MIN(Y27,$AQ27-SUMIF($C$4:$AP$4,"&lt;"&amp;Y$4,$C27:$AP27)))</f>
        <v/>
      </c>
      <c r="AA27" s="29">
        <f>ROUND(Y27-Z27,2)</f>
        <v/>
      </c>
      <c r="AB27" s="29">
        <f>N(AF26)*(1+N('Debt Payoff'!$D$12)/12)</f>
        <v/>
      </c>
      <c r="AC27" s="29">
        <f>MIN(AB27,N('Debt Payoff'!$E$12))</f>
        <v/>
      </c>
      <c r="AD27" s="29">
        <f>AB27-AC27</f>
        <v/>
      </c>
      <c r="AE27" s="29">
        <f>MAX(0,MIN(AD27,$AQ27-SUMIF($C$4:$AP$4,"&lt;"&amp;AD$4,$C27:$AP27)))</f>
        <v/>
      </c>
      <c r="AF27" s="29">
        <f>ROUND(AD27-AE27,2)</f>
        <v/>
      </c>
      <c r="AG27" s="29">
        <f>N(AK26)*(1+N('Debt Payoff'!$D$13)/12)</f>
        <v/>
      </c>
      <c r="AH27" s="29">
        <f>MIN(AG27,N('Debt Payoff'!$E$13))</f>
        <v/>
      </c>
      <c r="AI27" s="29">
        <f>AG27-AH27</f>
        <v/>
      </c>
      <c r="AJ27" s="29">
        <f>MAX(0,MIN(AI27,$AQ27-SUMIF($C$4:$AP$4,"&lt;"&amp;AI$4,$C27:$AP27)))</f>
        <v/>
      </c>
      <c r="AK27" s="29">
        <f>ROUND(AI27-AJ27,2)</f>
        <v/>
      </c>
      <c r="AL27" s="29">
        <f>N(AP26)*(1+N('Debt Payoff'!$D$14)/12)</f>
        <v/>
      </c>
      <c r="AM27" s="29">
        <f>MIN(AL27,N('Debt Payoff'!$E$14))</f>
        <v/>
      </c>
      <c r="AN27" s="29">
        <f>AL27-AM27</f>
        <v/>
      </c>
      <c r="AO27" s="29">
        <f>MAX(0,MIN(AN27,$AQ27-SUMIF($C$4:$AP$4,"&lt;"&amp;AN$4,$C27:$AP27)))</f>
        <v/>
      </c>
      <c r="AP27" s="29">
        <f>ROUND(AN27-AO27,2)</f>
        <v/>
      </c>
      <c r="AQ27" s="29">
        <f>'Debt Payoff'!$C$19-(D27+I27+N27+S27+X27+AC27+AH27+AM27)</f>
        <v/>
      </c>
      <c r="AR27" s="29">
        <f>G27+L27+Q27+V27+AA27+AF27+AK27+AP27</f>
        <v/>
      </c>
      <c r="AS27" s="29">
        <f>D27+F27+I27+K27+N27+P27+S27+U27+X27+Z27+AC27+AE27+AH27+AJ27+AM27+AO27</f>
        <v/>
      </c>
      <c r="AT27" s="29">
        <f>(C27+H27+M27+R27+W27+AB27+AG27+AL27)-AR26</f>
        <v/>
      </c>
    </row>
    <row r="28">
      <c r="B28" t="n">
        <v>23</v>
      </c>
      <c r="C28" s="29">
        <f>N(G27)*(1+N('Debt Payoff'!$D$7)/12)</f>
        <v/>
      </c>
      <c r="D28" s="29">
        <f>MIN(C28,N('Debt Payoff'!$E$7))</f>
        <v/>
      </c>
      <c r="E28" s="29">
        <f>C28-D28</f>
        <v/>
      </c>
      <c r="F28" s="29">
        <f>MAX(0,MIN(E28,$AQ28-SUMIF($C$4:$AP$4,"&lt;"&amp;E$4,$C28:$AP28)))</f>
        <v/>
      </c>
      <c r="G28" s="29">
        <f>ROUND(E28-F28,2)</f>
        <v/>
      </c>
      <c r="H28" s="29">
        <f>N(L27)*(1+N('Debt Payoff'!$D$8)/12)</f>
        <v/>
      </c>
      <c r="I28" s="29">
        <f>MIN(H28,N('Debt Payoff'!$E$8))</f>
        <v/>
      </c>
      <c r="J28" s="29">
        <f>H28-I28</f>
        <v/>
      </c>
      <c r="K28" s="29">
        <f>MAX(0,MIN(J28,$AQ28-SUMIF($C$4:$AP$4,"&lt;"&amp;J$4,$C28:$AP28)))</f>
        <v/>
      </c>
      <c r="L28" s="29">
        <f>ROUND(J28-K28,2)</f>
        <v/>
      </c>
      <c r="M28" s="29">
        <f>N(Q27)*(1+N('Debt Payoff'!$D$9)/12)</f>
        <v/>
      </c>
      <c r="N28" s="29">
        <f>MIN(M28,N('Debt Payoff'!$E$9))</f>
        <v/>
      </c>
      <c r="O28" s="29">
        <f>M28-N28</f>
        <v/>
      </c>
      <c r="P28" s="29">
        <f>MAX(0,MIN(O28,$AQ28-SUMIF($C$4:$AP$4,"&lt;"&amp;O$4,$C28:$AP28)))</f>
        <v/>
      </c>
      <c r="Q28" s="29">
        <f>ROUND(O28-P28,2)</f>
        <v/>
      </c>
      <c r="R28" s="29">
        <f>N(V27)*(1+N('Debt Payoff'!$D$10)/12)</f>
        <v/>
      </c>
      <c r="S28" s="29">
        <f>MIN(R28,N('Debt Payoff'!$E$10))</f>
        <v/>
      </c>
      <c r="T28" s="29">
        <f>R28-S28</f>
        <v/>
      </c>
      <c r="U28" s="29">
        <f>MAX(0,MIN(T28,$AQ28-SUMIF($C$4:$AP$4,"&lt;"&amp;T$4,$C28:$AP28)))</f>
        <v/>
      </c>
      <c r="V28" s="29">
        <f>ROUND(T28-U28,2)</f>
        <v/>
      </c>
      <c r="W28" s="29">
        <f>N(AA27)*(1+N('Debt Payoff'!$D$11)/12)</f>
        <v/>
      </c>
      <c r="X28" s="29">
        <f>MIN(W28,N('Debt Payoff'!$E$11))</f>
        <v/>
      </c>
      <c r="Y28" s="29">
        <f>W28-X28</f>
        <v/>
      </c>
      <c r="Z28" s="29">
        <f>MAX(0,MIN(Y28,$AQ28-SUMIF($C$4:$AP$4,"&lt;"&amp;Y$4,$C28:$AP28)))</f>
        <v/>
      </c>
      <c r="AA28" s="29">
        <f>ROUND(Y28-Z28,2)</f>
        <v/>
      </c>
      <c r="AB28" s="29">
        <f>N(AF27)*(1+N('Debt Payoff'!$D$12)/12)</f>
        <v/>
      </c>
      <c r="AC28" s="29">
        <f>MIN(AB28,N('Debt Payoff'!$E$12))</f>
        <v/>
      </c>
      <c r="AD28" s="29">
        <f>AB28-AC28</f>
        <v/>
      </c>
      <c r="AE28" s="29">
        <f>MAX(0,MIN(AD28,$AQ28-SUMIF($C$4:$AP$4,"&lt;"&amp;AD$4,$C28:$AP28)))</f>
        <v/>
      </c>
      <c r="AF28" s="29">
        <f>ROUND(AD28-AE28,2)</f>
        <v/>
      </c>
      <c r="AG28" s="29">
        <f>N(AK27)*(1+N('Debt Payoff'!$D$13)/12)</f>
        <v/>
      </c>
      <c r="AH28" s="29">
        <f>MIN(AG28,N('Debt Payoff'!$E$13))</f>
        <v/>
      </c>
      <c r="AI28" s="29">
        <f>AG28-AH28</f>
        <v/>
      </c>
      <c r="AJ28" s="29">
        <f>MAX(0,MIN(AI28,$AQ28-SUMIF($C$4:$AP$4,"&lt;"&amp;AI$4,$C28:$AP28)))</f>
        <v/>
      </c>
      <c r="AK28" s="29">
        <f>ROUND(AI28-AJ28,2)</f>
        <v/>
      </c>
      <c r="AL28" s="29">
        <f>N(AP27)*(1+N('Debt Payoff'!$D$14)/12)</f>
        <v/>
      </c>
      <c r="AM28" s="29">
        <f>MIN(AL28,N('Debt Payoff'!$E$14))</f>
        <v/>
      </c>
      <c r="AN28" s="29">
        <f>AL28-AM28</f>
        <v/>
      </c>
      <c r="AO28" s="29">
        <f>MAX(0,MIN(AN28,$AQ28-SUMIF($C$4:$AP$4,"&lt;"&amp;AN$4,$C28:$AP28)))</f>
        <v/>
      </c>
      <c r="AP28" s="29">
        <f>ROUND(AN28-AO28,2)</f>
        <v/>
      </c>
      <c r="AQ28" s="29">
        <f>'Debt Payoff'!$C$19-(D28+I28+N28+S28+X28+AC28+AH28+AM28)</f>
        <v/>
      </c>
      <c r="AR28" s="29">
        <f>G28+L28+Q28+V28+AA28+AF28+AK28+AP28</f>
        <v/>
      </c>
      <c r="AS28" s="29">
        <f>D28+F28+I28+K28+N28+P28+S28+U28+X28+Z28+AC28+AE28+AH28+AJ28+AM28+AO28</f>
        <v/>
      </c>
      <c r="AT28" s="29">
        <f>(C28+H28+M28+R28+W28+AB28+AG28+AL28)-AR27</f>
        <v/>
      </c>
    </row>
    <row r="29">
      <c r="B29" t="n">
        <v>24</v>
      </c>
      <c r="C29" s="29">
        <f>N(G28)*(1+N('Debt Payoff'!$D$7)/12)</f>
        <v/>
      </c>
      <c r="D29" s="29">
        <f>MIN(C29,N('Debt Payoff'!$E$7))</f>
        <v/>
      </c>
      <c r="E29" s="29">
        <f>C29-D29</f>
        <v/>
      </c>
      <c r="F29" s="29">
        <f>MAX(0,MIN(E29,$AQ29-SUMIF($C$4:$AP$4,"&lt;"&amp;E$4,$C29:$AP29)))</f>
        <v/>
      </c>
      <c r="G29" s="29">
        <f>ROUND(E29-F29,2)</f>
        <v/>
      </c>
      <c r="H29" s="29">
        <f>N(L28)*(1+N('Debt Payoff'!$D$8)/12)</f>
        <v/>
      </c>
      <c r="I29" s="29">
        <f>MIN(H29,N('Debt Payoff'!$E$8))</f>
        <v/>
      </c>
      <c r="J29" s="29">
        <f>H29-I29</f>
        <v/>
      </c>
      <c r="K29" s="29">
        <f>MAX(0,MIN(J29,$AQ29-SUMIF($C$4:$AP$4,"&lt;"&amp;J$4,$C29:$AP29)))</f>
        <v/>
      </c>
      <c r="L29" s="29">
        <f>ROUND(J29-K29,2)</f>
        <v/>
      </c>
      <c r="M29" s="29">
        <f>N(Q28)*(1+N('Debt Payoff'!$D$9)/12)</f>
        <v/>
      </c>
      <c r="N29" s="29">
        <f>MIN(M29,N('Debt Payoff'!$E$9))</f>
        <v/>
      </c>
      <c r="O29" s="29">
        <f>M29-N29</f>
        <v/>
      </c>
      <c r="P29" s="29">
        <f>MAX(0,MIN(O29,$AQ29-SUMIF($C$4:$AP$4,"&lt;"&amp;O$4,$C29:$AP29)))</f>
        <v/>
      </c>
      <c r="Q29" s="29">
        <f>ROUND(O29-P29,2)</f>
        <v/>
      </c>
      <c r="R29" s="29">
        <f>N(V28)*(1+N('Debt Payoff'!$D$10)/12)</f>
        <v/>
      </c>
      <c r="S29" s="29">
        <f>MIN(R29,N('Debt Payoff'!$E$10))</f>
        <v/>
      </c>
      <c r="T29" s="29">
        <f>R29-S29</f>
        <v/>
      </c>
      <c r="U29" s="29">
        <f>MAX(0,MIN(T29,$AQ29-SUMIF($C$4:$AP$4,"&lt;"&amp;T$4,$C29:$AP29)))</f>
        <v/>
      </c>
      <c r="V29" s="29">
        <f>ROUND(T29-U29,2)</f>
        <v/>
      </c>
      <c r="W29" s="29">
        <f>N(AA28)*(1+N('Debt Payoff'!$D$11)/12)</f>
        <v/>
      </c>
      <c r="X29" s="29">
        <f>MIN(W29,N('Debt Payoff'!$E$11))</f>
        <v/>
      </c>
      <c r="Y29" s="29">
        <f>W29-X29</f>
        <v/>
      </c>
      <c r="Z29" s="29">
        <f>MAX(0,MIN(Y29,$AQ29-SUMIF($C$4:$AP$4,"&lt;"&amp;Y$4,$C29:$AP29)))</f>
        <v/>
      </c>
      <c r="AA29" s="29">
        <f>ROUND(Y29-Z29,2)</f>
        <v/>
      </c>
      <c r="AB29" s="29">
        <f>N(AF28)*(1+N('Debt Payoff'!$D$12)/12)</f>
        <v/>
      </c>
      <c r="AC29" s="29">
        <f>MIN(AB29,N('Debt Payoff'!$E$12))</f>
        <v/>
      </c>
      <c r="AD29" s="29">
        <f>AB29-AC29</f>
        <v/>
      </c>
      <c r="AE29" s="29">
        <f>MAX(0,MIN(AD29,$AQ29-SUMIF($C$4:$AP$4,"&lt;"&amp;AD$4,$C29:$AP29)))</f>
        <v/>
      </c>
      <c r="AF29" s="29">
        <f>ROUND(AD29-AE29,2)</f>
        <v/>
      </c>
      <c r="AG29" s="29">
        <f>N(AK28)*(1+N('Debt Payoff'!$D$13)/12)</f>
        <v/>
      </c>
      <c r="AH29" s="29">
        <f>MIN(AG29,N('Debt Payoff'!$E$13))</f>
        <v/>
      </c>
      <c r="AI29" s="29">
        <f>AG29-AH29</f>
        <v/>
      </c>
      <c r="AJ29" s="29">
        <f>MAX(0,MIN(AI29,$AQ29-SUMIF($C$4:$AP$4,"&lt;"&amp;AI$4,$C29:$AP29)))</f>
        <v/>
      </c>
      <c r="AK29" s="29">
        <f>ROUND(AI29-AJ29,2)</f>
        <v/>
      </c>
      <c r="AL29" s="29">
        <f>N(AP28)*(1+N('Debt Payoff'!$D$14)/12)</f>
        <v/>
      </c>
      <c r="AM29" s="29">
        <f>MIN(AL29,N('Debt Payoff'!$E$14))</f>
        <v/>
      </c>
      <c r="AN29" s="29">
        <f>AL29-AM29</f>
        <v/>
      </c>
      <c r="AO29" s="29">
        <f>MAX(0,MIN(AN29,$AQ29-SUMIF($C$4:$AP$4,"&lt;"&amp;AN$4,$C29:$AP29)))</f>
        <v/>
      </c>
      <c r="AP29" s="29">
        <f>ROUND(AN29-AO29,2)</f>
        <v/>
      </c>
      <c r="AQ29" s="29">
        <f>'Debt Payoff'!$C$19-(D29+I29+N29+S29+X29+AC29+AH29+AM29)</f>
        <v/>
      </c>
      <c r="AR29" s="29">
        <f>G29+L29+Q29+V29+AA29+AF29+AK29+AP29</f>
        <v/>
      </c>
      <c r="AS29" s="29">
        <f>D29+F29+I29+K29+N29+P29+S29+U29+X29+Z29+AC29+AE29+AH29+AJ29+AM29+AO29</f>
        <v/>
      </c>
      <c r="AT29" s="29">
        <f>(C29+H29+M29+R29+W29+AB29+AG29+AL29)-AR28</f>
        <v/>
      </c>
    </row>
    <row r="30">
      <c r="B30" t="n">
        <v>25</v>
      </c>
      <c r="C30" s="29">
        <f>N(G29)*(1+N('Debt Payoff'!$D$7)/12)</f>
        <v/>
      </c>
      <c r="D30" s="29">
        <f>MIN(C30,N('Debt Payoff'!$E$7))</f>
        <v/>
      </c>
      <c r="E30" s="29">
        <f>C30-D30</f>
        <v/>
      </c>
      <c r="F30" s="29">
        <f>MAX(0,MIN(E30,$AQ30-SUMIF($C$4:$AP$4,"&lt;"&amp;E$4,$C30:$AP30)))</f>
        <v/>
      </c>
      <c r="G30" s="29">
        <f>ROUND(E30-F30,2)</f>
        <v/>
      </c>
      <c r="H30" s="29">
        <f>N(L29)*(1+N('Debt Payoff'!$D$8)/12)</f>
        <v/>
      </c>
      <c r="I30" s="29">
        <f>MIN(H30,N('Debt Payoff'!$E$8))</f>
        <v/>
      </c>
      <c r="J30" s="29">
        <f>H30-I30</f>
        <v/>
      </c>
      <c r="K30" s="29">
        <f>MAX(0,MIN(J30,$AQ30-SUMIF($C$4:$AP$4,"&lt;"&amp;J$4,$C30:$AP30)))</f>
        <v/>
      </c>
      <c r="L30" s="29">
        <f>ROUND(J30-K30,2)</f>
        <v/>
      </c>
      <c r="M30" s="29">
        <f>N(Q29)*(1+N('Debt Payoff'!$D$9)/12)</f>
        <v/>
      </c>
      <c r="N30" s="29">
        <f>MIN(M30,N('Debt Payoff'!$E$9))</f>
        <v/>
      </c>
      <c r="O30" s="29">
        <f>M30-N30</f>
        <v/>
      </c>
      <c r="P30" s="29">
        <f>MAX(0,MIN(O30,$AQ30-SUMIF($C$4:$AP$4,"&lt;"&amp;O$4,$C30:$AP30)))</f>
        <v/>
      </c>
      <c r="Q30" s="29">
        <f>ROUND(O30-P30,2)</f>
        <v/>
      </c>
      <c r="R30" s="29">
        <f>N(V29)*(1+N('Debt Payoff'!$D$10)/12)</f>
        <v/>
      </c>
      <c r="S30" s="29">
        <f>MIN(R30,N('Debt Payoff'!$E$10))</f>
        <v/>
      </c>
      <c r="T30" s="29">
        <f>R30-S30</f>
        <v/>
      </c>
      <c r="U30" s="29">
        <f>MAX(0,MIN(T30,$AQ30-SUMIF($C$4:$AP$4,"&lt;"&amp;T$4,$C30:$AP30)))</f>
        <v/>
      </c>
      <c r="V30" s="29">
        <f>ROUND(T30-U30,2)</f>
        <v/>
      </c>
      <c r="W30" s="29">
        <f>N(AA29)*(1+N('Debt Payoff'!$D$11)/12)</f>
        <v/>
      </c>
      <c r="X30" s="29">
        <f>MIN(W30,N('Debt Payoff'!$E$11))</f>
        <v/>
      </c>
      <c r="Y30" s="29">
        <f>W30-X30</f>
        <v/>
      </c>
      <c r="Z30" s="29">
        <f>MAX(0,MIN(Y30,$AQ30-SUMIF($C$4:$AP$4,"&lt;"&amp;Y$4,$C30:$AP30)))</f>
        <v/>
      </c>
      <c r="AA30" s="29">
        <f>ROUND(Y30-Z30,2)</f>
        <v/>
      </c>
      <c r="AB30" s="29">
        <f>N(AF29)*(1+N('Debt Payoff'!$D$12)/12)</f>
        <v/>
      </c>
      <c r="AC30" s="29">
        <f>MIN(AB30,N('Debt Payoff'!$E$12))</f>
        <v/>
      </c>
      <c r="AD30" s="29">
        <f>AB30-AC30</f>
        <v/>
      </c>
      <c r="AE30" s="29">
        <f>MAX(0,MIN(AD30,$AQ30-SUMIF($C$4:$AP$4,"&lt;"&amp;AD$4,$C30:$AP30)))</f>
        <v/>
      </c>
      <c r="AF30" s="29">
        <f>ROUND(AD30-AE30,2)</f>
        <v/>
      </c>
      <c r="AG30" s="29">
        <f>N(AK29)*(1+N('Debt Payoff'!$D$13)/12)</f>
        <v/>
      </c>
      <c r="AH30" s="29">
        <f>MIN(AG30,N('Debt Payoff'!$E$13))</f>
        <v/>
      </c>
      <c r="AI30" s="29">
        <f>AG30-AH30</f>
        <v/>
      </c>
      <c r="AJ30" s="29">
        <f>MAX(0,MIN(AI30,$AQ30-SUMIF($C$4:$AP$4,"&lt;"&amp;AI$4,$C30:$AP30)))</f>
        <v/>
      </c>
      <c r="AK30" s="29">
        <f>ROUND(AI30-AJ30,2)</f>
        <v/>
      </c>
      <c r="AL30" s="29">
        <f>N(AP29)*(1+N('Debt Payoff'!$D$14)/12)</f>
        <v/>
      </c>
      <c r="AM30" s="29">
        <f>MIN(AL30,N('Debt Payoff'!$E$14))</f>
        <v/>
      </c>
      <c r="AN30" s="29">
        <f>AL30-AM30</f>
        <v/>
      </c>
      <c r="AO30" s="29">
        <f>MAX(0,MIN(AN30,$AQ30-SUMIF($C$4:$AP$4,"&lt;"&amp;AN$4,$C30:$AP30)))</f>
        <v/>
      </c>
      <c r="AP30" s="29">
        <f>ROUND(AN30-AO30,2)</f>
        <v/>
      </c>
      <c r="AQ30" s="29">
        <f>'Debt Payoff'!$C$19-(D30+I30+N30+S30+X30+AC30+AH30+AM30)</f>
        <v/>
      </c>
      <c r="AR30" s="29">
        <f>G30+L30+Q30+V30+AA30+AF30+AK30+AP30</f>
        <v/>
      </c>
      <c r="AS30" s="29">
        <f>D30+F30+I30+K30+N30+P30+S30+U30+X30+Z30+AC30+AE30+AH30+AJ30+AM30+AO30</f>
        <v/>
      </c>
      <c r="AT30" s="29">
        <f>(C30+H30+M30+R30+W30+AB30+AG30+AL30)-AR29</f>
        <v/>
      </c>
    </row>
    <row r="31">
      <c r="B31" t="n">
        <v>26</v>
      </c>
      <c r="C31" s="29">
        <f>N(G30)*(1+N('Debt Payoff'!$D$7)/12)</f>
        <v/>
      </c>
      <c r="D31" s="29">
        <f>MIN(C31,N('Debt Payoff'!$E$7))</f>
        <v/>
      </c>
      <c r="E31" s="29">
        <f>C31-D31</f>
        <v/>
      </c>
      <c r="F31" s="29">
        <f>MAX(0,MIN(E31,$AQ31-SUMIF($C$4:$AP$4,"&lt;"&amp;E$4,$C31:$AP31)))</f>
        <v/>
      </c>
      <c r="G31" s="29">
        <f>ROUND(E31-F31,2)</f>
        <v/>
      </c>
      <c r="H31" s="29">
        <f>N(L30)*(1+N('Debt Payoff'!$D$8)/12)</f>
        <v/>
      </c>
      <c r="I31" s="29">
        <f>MIN(H31,N('Debt Payoff'!$E$8))</f>
        <v/>
      </c>
      <c r="J31" s="29">
        <f>H31-I31</f>
        <v/>
      </c>
      <c r="K31" s="29">
        <f>MAX(0,MIN(J31,$AQ31-SUMIF($C$4:$AP$4,"&lt;"&amp;J$4,$C31:$AP31)))</f>
        <v/>
      </c>
      <c r="L31" s="29">
        <f>ROUND(J31-K31,2)</f>
        <v/>
      </c>
      <c r="M31" s="29">
        <f>N(Q30)*(1+N('Debt Payoff'!$D$9)/12)</f>
        <v/>
      </c>
      <c r="N31" s="29">
        <f>MIN(M31,N('Debt Payoff'!$E$9))</f>
        <v/>
      </c>
      <c r="O31" s="29">
        <f>M31-N31</f>
        <v/>
      </c>
      <c r="P31" s="29">
        <f>MAX(0,MIN(O31,$AQ31-SUMIF($C$4:$AP$4,"&lt;"&amp;O$4,$C31:$AP31)))</f>
        <v/>
      </c>
      <c r="Q31" s="29">
        <f>ROUND(O31-P31,2)</f>
        <v/>
      </c>
      <c r="R31" s="29">
        <f>N(V30)*(1+N('Debt Payoff'!$D$10)/12)</f>
        <v/>
      </c>
      <c r="S31" s="29">
        <f>MIN(R31,N('Debt Payoff'!$E$10))</f>
        <v/>
      </c>
      <c r="T31" s="29">
        <f>R31-S31</f>
        <v/>
      </c>
      <c r="U31" s="29">
        <f>MAX(0,MIN(T31,$AQ31-SUMIF($C$4:$AP$4,"&lt;"&amp;T$4,$C31:$AP31)))</f>
        <v/>
      </c>
      <c r="V31" s="29">
        <f>ROUND(T31-U31,2)</f>
        <v/>
      </c>
      <c r="W31" s="29">
        <f>N(AA30)*(1+N('Debt Payoff'!$D$11)/12)</f>
        <v/>
      </c>
      <c r="X31" s="29">
        <f>MIN(W31,N('Debt Payoff'!$E$11))</f>
        <v/>
      </c>
      <c r="Y31" s="29">
        <f>W31-X31</f>
        <v/>
      </c>
      <c r="Z31" s="29">
        <f>MAX(0,MIN(Y31,$AQ31-SUMIF($C$4:$AP$4,"&lt;"&amp;Y$4,$C31:$AP31)))</f>
        <v/>
      </c>
      <c r="AA31" s="29">
        <f>ROUND(Y31-Z31,2)</f>
        <v/>
      </c>
      <c r="AB31" s="29">
        <f>N(AF30)*(1+N('Debt Payoff'!$D$12)/12)</f>
        <v/>
      </c>
      <c r="AC31" s="29">
        <f>MIN(AB31,N('Debt Payoff'!$E$12))</f>
        <v/>
      </c>
      <c r="AD31" s="29">
        <f>AB31-AC31</f>
        <v/>
      </c>
      <c r="AE31" s="29">
        <f>MAX(0,MIN(AD31,$AQ31-SUMIF($C$4:$AP$4,"&lt;"&amp;AD$4,$C31:$AP31)))</f>
        <v/>
      </c>
      <c r="AF31" s="29">
        <f>ROUND(AD31-AE31,2)</f>
        <v/>
      </c>
      <c r="AG31" s="29">
        <f>N(AK30)*(1+N('Debt Payoff'!$D$13)/12)</f>
        <v/>
      </c>
      <c r="AH31" s="29">
        <f>MIN(AG31,N('Debt Payoff'!$E$13))</f>
        <v/>
      </c>
      <c r="AI31" s="29">
        <f>AG31-AH31</f>
        <v/>
      </c>
      <c r="AJ31" s="29">
        <f>MAX(0,MIN(AI31,$AQ31-SUMIF($C$4:$AP$4,"&lt;"&amp;AI$4,$C31:$AP31)))</f>
        <v/>
      </c>
      <c r="AK31" s="29">
        <f>ROUND(AI31-AJ31,2)</f>
        <v/>
      </c>
      <c r="AL31" s="29">
        <f>N(AP30)*(1+N('Debt Payoff'!$D$14)/12)</f>
        <v/>
      </c>
      <c r="AM31" s="29">
        <f>MIN(AL31,N('Debt Payoff'!$E$14))</f>
        <v/>
      </c>
      <c r="AN31" s="29">
        <f>AL31-AM31</f>
        <v/>
      </c>
      <c r="AO31" s="29">
        <f>MAX(0,MIN(AN31,$AQ31-SUMIF($C$4:$AP$4,"&lt;"&amp;AN$4,$C31:$AP31)))</f>
        <v/>
      </c>
      <c r="AP31" s="29">
        <f>ROUND(AN31-AO31,2)</f>
        <v/>
      </c>
      <c r="AQ31" s="29">
        <f>'Debt Payoff'!$C$19-(D31+I31+N31+S31+X31+AC31+AH31+AM31)</f>
        <v/>
      </c>
      <c r="AR31" s="29">
        <f>G31+L31+Q31+V31+AA31+AF31+AK31+AP31</f>
        <v/>
      </c>
      <c r="AS31" s="29">
        <f>D31+F31+I31+K31+N31+P31+S31+U31+X31+Z31+AC31+AE31+AH31+AJ31+AM31+AO31</f>
        <v/>
      </c>
      <c r="AT31" s="29">
        <f>(C31+H31+M31+R31+W31+AB31+AG31+AL31)-AR30</f>
        <v/>
      </c>
    </row>
    <row r="32">
      <c r="B32" t="n">
        <v>27</v>
      </c>
      <c r="C32" s="29">
        <f>N(G31)*(1+N('Debt Payoff'!$D$7)/12)</f>
        <v/>
      </c>
      <c r="D32" s="29">
        <f>MIN(C32,N('Debt Payoff'!$E$7))</f>
        <v/>
      </c>
      <c r="E32" s="29">
        <f>C32-D32</f>
        <v/>
      </c>
      <c r="F32" s="29">
        <f>MAX(0,MIN(E32,$AQ32-SUMIF($C$4:$AP$4,"&lt;"&amp;E$4,$C32:$AP32)))</f>
        <v/>
      </c>
      <c r="G32" s="29">
        <f>ROUND(E32-F32,2)</f>
        <v/>
      </c>
      <c r="H32" s="29">
        <f>N(L31)*(1+N('Debt Payoff'!$D$8)/12)</f>
        <v/>
      </c>
      <c r="I32" s="29">
        <f>MIN(H32,N('Debt Payoff'!$E$8))</f>
        <v/>
      </c>
      <c r="J32" s="29">
        <f>H32-I32</f>
        <v/>
      </c>
      <c r="K32" s="29">
        <f>MAX(0,MIN(J32,$AQ32-SUMIF($C$4:$AP$4,"&lt;"&amp;J$4,$C32:$AP32)))</f>
        <v/>
      </c>
      <c r="L32" s="29">
        <f>ROUND(J32-K32,2)</f>
        <v/>
      </c>
      <c r="M32" s="29">
        <f>N(Q31)*(1+N('Debt Payoff'!$D$9)/12)</f>
        <v/>
      </c>
      <c r="N32" s="29">
        <f>MIN(M32,N('Debt Payoff'!$E$9))</f>
        <v/>
      </c>
      <c r="O32" s="29">
        <f>M32-N32</f>
        <v/>
      </c>
      <c r="P32" s="29">
        <f>MAX(0,MIN(O32,$AQ32-SUMIF($C$4:$AP$4,"&lt;"&amp;O$4,$C32:$AP32)))</f>
        <v/>
      </c>
      <c r="Q32" s="29">
        <f>ROUND(O32-P32,2)</f>
        <v/>
      </c>
      <c r="R32" s="29">
        <f>N(V31)*(1+N('Debt Payoff'!$D$10)/12)</f>
        <v/>
      </c>
      <c r="S32" s="29">
        <f>MIN(R32,N('Debt Payoff'!$E$10))</f>
        <v/>
      </c>
      <c r="T32" s="29">
        <f>R32-S32</f>
        <v/>
      </c>
      <c r="U32" s="29">
        <f>MAX(0,MIN(T32,$AQ32-SUMIF($C$4:$AP$4,"&lt;"&amp;T$4,$C32:$AP32)))</f>
        <v/>
      </c>
      <c r="V32" s="29">
        <f>ROUND(T32-U32,2)</f>
        <v/>
      </c>
      <c r="W32" s="29">
        <f>N(AA31)*(1+N('Debt Payoff'!$D$11)/12)</f>
        <v/>
      </c>
      <c r="X32" s="29">
        <f>MIN(W32,N('Debt Payoff'!$E$11))</f>
        <v/>
      </c>
      <c r="Y32" s="29">
        <f>W32-X32</f>
        <v/>
      </c>
      <c r="Z32" s="29">
        <f>MAX(0,MIN(Y32,$AQ32-SUMIF($C$4:$AP$4,"&lt;"&amp;Y$4,$C32:$AP32)))</f>
        <v/>
      </c>
      <c r="AA32" s="29">
        <f>ROUND(Y32-Z32,2)</f>
        <v/>
      </c>
      <c r="AB32" s="29">
        <f>N(AF31)*(1+N('Debt Payoff'!$D$12)/12)</f>
        <v/>
      </c>
      <c r="AC32" s="29">
        <f>MIN(AB32,N('Debt Payoff'!$E$12))</f>
        <v/>
      </c>
      <c r="AD32" s="29">
        <f>AB32-AC32</f>
        <v/>
      </c>
      <c r="AE32" s="29">
        <f>MAX(0,MIN(AD32,$AQ32-SUMIF($C$4:$AP$4,"&lt;"&amp;AD$4,$C32:$AP32)))</f>
        <v/>
      </c>
      <c r="AF32" s="29">
        <f>ROUND(AD32-AE32,2)</f>
        <v/>
      </c>
      <c r="AG32" s="29">
        <f>N(AK31)*(1+N('Debt Payoff'!$D$13)/12)</f>
        <v/>
      </c>
      <c r="AH32" s="29">
        <f>MIN(AG32,N('Debt Payoff'!$E$13))</f>
        <v/>
      </c>
      <c r="AI32" s="29">
        <f>AG32-AH32</f>
        <v/>
      </c>
      <c r="AJ32" s="29">
        <f>MAX(0,MIN(AI32,$AQ32-SUMIF($C$4:$AP$4,"&lt;"&amp;AI$4,$C32:$AP32)))</f>
        <v/>
      </c>
      <c r="AK32" s="29">
        <f>ROUND(AI32-AJ32,2)</f>
        <v/>
      </c>
      <c r="AL32" s="29">
        <f>N(AP31)*(1+N('Debt Payoff'!$D$14)/12)</f>
        <v/>
      </c>
      <c r="AM32" s="29">
        <f>MIN(AL32,N('Debt Payoff'!$E$14))</f>
        <v/>
      </c>
      <c r="AN32" s="29">
        <f>AL32-AM32</f>
        <v/>
      </c>
      <c r="AO32" s="29">
        <f>MAX(0,MIN(AN32,$AQ32-SUMIF($C$4:$AP$4,"&lt;"&amp;AN$4,$C32:$AP32)))</f>
        <v/>
      </c>
      <c r="AP32" s="29">
        <f>ROUND(AN32-AO32,2)</f>
        <v/>
      </c>
      <c r="AQ32" s="29">
        <f>'Debt Payoff'!$C$19-(D32+I32+N32+S32+X32+AC32+AH32+AM32)</f>
        <v/>
      </c>
      <c r="AR32" s="29">
        <f>G32+L32+Q32+V32+AA32+AF32+AK32+AP32</f>
        <v/>
      </c>
      <c r="AS32" s="29">
        <f>D32+F32+I32+K32+N32+P32+S32+U32+X32+Z32+AC32+AE32+AH32+AJ32+AM32+AO32</f>
        <v/>
      </c>
      <c r="AT32" s="29">
        <f>(C32+H32+M32+R32+W32+AB32+AG32+AL32)-AR31</f>
        <v/>
      </c>
    </row>
    <row r="33">
      <c r="B33" t="n">
        <v>28</v>
      </c>
      <c r="C33" s="29">
        <f>N(G32)*(1+N('Debt Payoff'!$D$7)/12)</f>
        <v/>
      </c>
      <c r="D33" s="29">
        <f>MIN(C33,N('Debt Payoff'!$E$7))</f>
        <v/>
      </c>
      <c r="E33" s="29">
        <f>C33-D33</f>
        <v/>
      </c>
      <c r="F33" s="29">
        <f>MAX(0,MIN(E33,$AQ33-SUMIF($C$4:$AP$4,"&lt;"&amp;E$4,$C33:$AP33)))</f>
        <v/>
      </c>
      <c r="G33" s="29">
        <f>ROUND(E33-F33,2)</f>
        <v/>
      </c>
      <c r="H33" s="29">
        <f>N(L32)*(1+N('Debt Payoff'!$D$8)/12)</f>
        <v/>
      </c>
      <c r="I33" s="29">
        <f>MIN(H33,N('Debt Payoff'!$E$8))</f>
        <v/>
      </c>
      <c r="J33" s="29">
        <f>H33-I33</f>
        <v/>
      </c>
      <c r="K33" s="29">
        <f>MAX(0,MIN(J33,$AQ33-SUMIF($C$4:$AP$4,"&lt;"&amp;J$4,$C33:$AP33)))</f>
        <v/>
      </c>
      <c r="L33" s="29">
        <f>ROUND(J33-K33,2)</f>
        <v/>
      </c>
      <c r="M33" s="29">
        <f>N(Q32)*(1+N('Debt Payoff'!$D$9)/12)</f>
        <v/>
      </c>
      <c r="N33" s="29">
        <f>MIN(M33,N('Debt Payoff'!$E$9))</f>
        <v/>
      </c>
      <c r="O33" s="29">
        <f>M33-N33</f>
        <v/>
      </c>
      <c r="P33" s="29">
        <f>MAX(0,MIN(O33,$AQ33-SUMIF($C$4:$AP$4,"&lt;"&amp;O$4,$C33:$AP33)))</f>
        <v/>
      </c>
      <c r="Q33" s="29">
        <f>ROUND(O33-P33,2)</f>
        <v/>
      </c>
      <c r="R33" s="29">
        <f>N(V32)*(1+N('Debt Payoff'!$D$10)/12)</f>
        <v/>
      </c>
      <c r="S33" s="29">
        <f>MIN(R33,N('Debt Payoff'!$E$10))</f>
        <v/>
      </c>
      <c r="T33" s="29">
        <f>R33-S33</f>
        <v/>
      </c>
      <c r="U33" s="29">
        <f>MAX(0,MIN(T33,$AQ33-SUMIF($C$4:$AP$4,"&lt;"&amp;T$4,$C33:$AP33)))</f>
        <v/>
      </c>
      <c r="V33" s="29">
        <f>ROUND(T33-U33,2)</f>
        <v/>
      </c>
      <c r="W33" s="29">
        <f>N(AA32)*(1+N('Debt Payoff'!$D$11)/12)</f>
        <v/>
      </c>
      <c r="X33" s="29">
        <f>MIN(W33,N('Debt Payoff'!$E$11))</f>
        <v/>
      </c>
      <c r="Y33" s="29">
        <f>W33-X33</f>
        <v/>
      </c>
      <c r="Z33" s="29">
        <f>MAX(0,MIN(Y33,$AQ33-SUMIF($C$4:$AP$4,"&lt;"&amp;Y$4,$C33:$AP33)))</f>
        <v/>
      </c>
      <c r="AA33" s="29">
        <f>ROUND(Y33-Z33,2)</f>
        <v/>
      </c>
      <c r="AB33" s="29">
        <f>N(AF32)*(1+N('Debt Payoff'!$D$12)/12)</f>
        <v/>
      </c>
      <c r="AC33" s="29">
        <f>MIN(AB33,N('Debt Payoff'!$E$12))</f>
        <v/>
      </c>
      <c r="AD33" s="29">
        <f>AB33-AC33</f>
        <v/>
      </c>
      <c r="AE33" s="29">
        <f>MAX(0,MIN(AD33,$AQ33-SUMIF($C$4:$AP$4,"&lt;"&amp;AD$4,$C33:$AP33)))</f>
        <v/>
      </c>
      <c r="AF33" s="29">
        <f>ROUND(AD33-AE33,2)</f>
        <v/>
      </c>
      <c r="AG33" s="29">
        <f>N(AK32)*(1+N('Debt Payoff'!$D$13)/12)</f>
        <v/>
      </c>
      <c r="AH33" s="29">
        <f>MIN(AG33,N('Debt Payoff'!$E$13))</f>
        <v/>
      </c>
      <c r="AI33" s="29">
        <f>AG33-AH33</f>
        <v/>
      </c>
      <c r="AJ33" s="29">
        <f>MAX(0,MIN(AI33,$AQ33-SUMIF($C$4:$AP$4,"&lt;"&amp;AI$4,$C33:$AP33)))</f>
        <v/>
      </c>
      <c r="AK33" s="29">
        <f>ROUND(AI33-AJ33,2)</f>
        <v/>
      </c>
      <c r="AL33" s="29">
        <f>N(AP32)*(1+N('Debt Payoff'!$D$14)/12)</f>
        <v/>
      </c>
      <c r="AM33" s="29">
        <f>MIN(AL33,N('Debt Payoff'!$E$14))</f>
        <v/>
      </c>
      <c r="AN33" s="29">
        <f>AL33-AM33</f>
        <v/>
      </c>
      <c r="AO33" s="29">
        <f>MAX(0,MIN(AN33,$AQ33-SUMIF($C$4:$AP$4,"&lt;"&amp;AN$4,$C33:$AP33)))</f>
        <v/>
      </c>
      <c r="AP33" s="29">
        <f>ROUND(AN33-AO33,2)</f>
        <v/>
      </c>
      <c r="AQ33" s="29">
        <f>'Debt Payoff'!$C$19-(D33+I33+N33+S33+X33+AC33+AH33+AM33)</f>
        <v/>
      </c>
      <c r="AR33" s="29">
        <f>G33+L33+Q33+V33+AA33+AF33+AK33+AP33</f>
        <v/>
      </c>
      <c r="AS33" s="29">
        <f>D33+F33+I33+K33+N33+P33+S33+U33+X33+Z33+AC33+AE33+AH33+AJ33+AM33+AO33</f>
        <v/>
      </c>
      <c r="AT33" s="29">
        <f>(C33+H33+M33+R33+W33+AB33+AG33+AL33)-AR32</f>
        <v/>
      </c>
    </row>
    <row r="34">
      <c r="B34" t="n">
        <v>29</v>
      </c>
      <c r="C34" s="29">
        <f>N(G33)*(1+N('Debt Payoff'!$D$7)/12)</f>
        <v/>
      </c>
      <c r="D34" s="29">
        <f>MIN(C34,N('Debt Payoff'!$E$7))</f>
        <v/>
      </c>
      <c r="E34" s="29">
        <f>C34-D34</f>
        <v/>
      </c>
      <c r="F34" s="29">
        <f>MAX(0,MIN(E34,$AQ34-SUMIF($C$4:$AP$4,"&lt;"&amp;E$4,$C34:$AP34)))</f>
        <v/>
      </c>
      <c r="G34" s="29">
        <f>ROUND(E34-F34,2)</f>
        <v/>
      </c>
      <c r="H34" s="29">
        <f>N(L33)*(1+N('Debt Payoff'!$D$8)/12)</f>
        <v/>
      </c>
      <c r="I34" s="29">
        <f>MIN(H34,N('Debt Payoff'!$E$8))</f>
        <v/>
      </c>
      <c r="J34" s="29">
        <f>H34-I34</f>
        <v/>
      </c>
      <c r="K34" s="29">
        <f>MAX(0,MIN(J34,$AQ34-SUMIF($C$4:$AP$4,"&lt;"&amp;J$4,$C34:$AP34)))</f>
        <v/>
      </c>
      <c r="L34" s="29">
        <f>ROUND(J34-K34,2)</f>
        <v/>
      </c>
      <c r="M34" s="29">
        <f>N(Q33)*(1+N('Debt Payoff'!$D$9)/12)</f>
        <v/>
      </c>
      <c r="N34" s="29">
        <f>MIN(M34,N('Debt Payoff'!$E$9))</f>
        <v/>
      </c>
      <c r="O34" s="29">
        <f>M34-N34</f>
        <v/>
      </c>
      <c r="P34" s="29">
        <f>MAX(0,MIN(O34,$AQ34-SUMIF($C$4:$AP$4,"&lt;"&amp;O$4,$C34:$AP34)))</f>
        <v/>
      </c>
      <c r="Q34" s="29">
        <f>ROUND(O34-P34,2)</f>
        <v/>
      </c>
      <c r="R34" s="29">
        <f>N(V33)*(1+N('Debt Payoff'!$D$10)/12)</f>
        <v/>
      </c>
      <c r="S34" s="29">
        <f>MIN(R34,N('Debt Payoff'!$E$10))</f>
        <v/>
      </c>
      <c r="T34" s="29">
        <f>R34-S34</f>
        <v/>
      </c>
      <c r="U34" s="29">
        <f>MAX(0,MIN(T34,$AQ34-SUMIF($C$4:$AP$4,"&lt;"&amp;T$4,$C34:$AP34)))</f>
        <v/>
      </c>
      <c r="V34" s="29">
        <f>ROUND(T34-U34,2)</f>
        <v/>
      </c>
      <c r="W34" s="29">
        <f>N(AA33)*(1+N('Debt Payoff'!$D$11)/12)</f>
        <v/>
      </c>
      <c r="X34" s="29">
        <f>MIN(W34,N('Debt Payoff'!$E$11))</f>
        <v/>
      </c>
      <c r="Y34" s="29">
        <f>W34-X34</f>
        <v/>
      </c>
      <c r="Z34" s="29">
        <f>MAX(0,MIN(Y34,$AQ34-SUMIF($C$4:$AP$4,"&lt;"&amp;Y$4,$C34:$AP34)))</f>
        <v/>
      </c>
      <c r="AA34" s="29">
        <f>ROUND(Y34-Z34,2)</f>
        <v/>
      </c>
      <c r="AB34" s="29">
        <f>N(AF33)*(1+N('Debt Payoff'!$D$12)/12)</f>
        <v/>
      </c>
      <c r="AC34" s="29">
        <f>MIN(AB34,N('Debt Payoff'!$E$12))</f>
        <v/>
      </c>
      <c r="AD34" s="29">
        <f>AB34-AC34</f>
        <v/>
      </c>
      <c r="AE34" s="29">
        <f>MAX(0,MIN(AD34,$AQ34-SUMIF($C$4:$AP$4,"&lt;"&amp;AD$4,$C34:$AP34)))</f>
        <v/>
      </c>
      <c r="AF34" s="29">
        <f>ROUND(AD34-AE34,2)</f>
        <v/>
      </c>
      <c r="AG34" s="29">
        <f>N(AK33)*(1+N('Debt Payoff'!$D$13)/12)</f>
        <v/>
      </c>
      <c r="AH34" s="29">
        <f>MIN(AG34,N('Debt Payoff'!$E$13))</f>
        <v/>
      </c>
      <c r="AI34" s="29">
        <f>AG34-AH34</f>
        <v/>
      </c>
      <c r="AJ34" s="29">
        <f>MAX(0,MIN(AI34,$AQ34-SUMIF($C$4:$AP$4,"&lt;"&amp;AI$4,$C34:$AP34)))</f>
        <v/>
      </c>
      <c r="AK34" s="29">
        <f>ROUND(AI34-AJ34,2)</f>
        <v/>
      </c>
      <c r="AL34" s="29">
        <f>N(AP33)*(1+N('Debt Payoff'!$D$14)/12)</f>
        <v/>
      </c>
      <c r="AM34" s="29">
        <f>MIN(AL34,N('Debt Payoff'!$E$14))</f>
        <v/>
      </c>
      <c r="AN34" s="29">
        <f>AL34-AM34</f>
        <v/>
      </c>
      <c r="AO34" s="29">
        <f>MAX(0,MIN(AN34,$AQ34-SUMIF($C$4:$AP$4,"&lt;"&amp;AN$4,$C34:$AP34)))</f>
        <v/>
      </c>
      <c r="AP34" s="29">
        <f>ROUND(AN34-AO34,2)</f>
        <v/>
      </c>
      <c r="AQ34" s="29">
        <f>'Debt Payoff'!$C$19-(D34+I34+N34+S34+X34+AC34+AH34+AM34)</f>
        <v/>
      </c>
      <c r="AR34" s="29">
        <f>G34+L34+Q34+V34+AA34+AF34+AK34+AP34</f>
        <v/>
      </c>
      <c r="AS34" s="29">
        <f>D34+F34+I34+K34+N34+P34+S34+U34+X34+Z34+AC34+AE34+AH34+AJ34+AM34+AO34</f>
        <v/>
      </c>
      <c r="AT34" s="29">
        <f>(C34+H34+M34+R34+W34+AB34+AG34+AL34)-AR33</f>
        <v/>
      </c>
    </row>
    <row r="35">
      <c r="B35" t="n">
        <v>30</v>
      </c>
      <c r="C35" s="29">
        <f>N(G34)*(1+N('Debt Payoff'!$D$7)/12)</f>
        <v/>
      </c>
      <c r="D35" s="29">
        <f>MIN(C35,N('Debt Payoff'!$E$7))</f>
        <v/>
      </c>
      <c r="E35" s="29">
        <f>C35-D35</f>
        <v/>
      </c>
      <c r="F35" s="29">
        <f>MAX(0,MIN(E35,$AQ35-SUMIF($C$4:$AP$4,"&lt;"&amp;E$4,$C35:$AP35)))</f>
        <v/>
      </c>
      <c r="G35" s="29">
        <f>ROUND(E35-F35,2)</f>
        <v/>
      </c>
      <c r="H35" s="29">
        <f>N(L34)*(1+N('Debt Payoff'!$D$8)/12)</f>
        <v/>
      </c>
      <c r="I35" s="29">
        <f>MIN(H35,N('Debt Payoff'!$E$8))</f>
        <v/>
      </c>
      <c r="J35" s="29">
        <f>H35-I35</f>
        <v/>
      </c>
      <c r="K35" s="29">
        <f>MAX(0,MIN(J35,$AQ35-SUMIF($C$4:$AP$4,"&lt;"&amp;J$4,$C35:$AP35)))</f>
        <v/>
      </c>
      <c r="L35" s="29">
        <f>ROUND(J35-K35,2)</f>
        <v/>
      </c>
      <c r="M35" s="29">
        <f>N(Q34)*(1+N('Debt Payoff'!$D$9)/12)</f>
        <v/>
      </c>
      <c r="N35" s="29">
        <f>MIN(M35,N('Debt Payoff'!$E$9))</f>
        <v/>
      </c>
      <c r="O35" s="29">
        <f>M35-N35</f>
        <v/>
      </c>
      <c r="P35" s="29">
        <f>MAX(0,MIN(O35,$AQ35-SUMIF($C$4:$AP$4,"&lt;"&amp;O$4,$C35:$AP35)))</f>
        <v/>
      </c>
      <c r="Q35" s="29">
        <f>ROUND(O35-P35,2)</f>
        <v/>
      </c>
      <c r="R35" s="29">
        <f>N(V34)*(1+N('Debt Payoff'!$D$10)/12)</f>
        <v/>
      </c>
      <c r="S35" s="29">
        <f>MIN(R35,N('Debt Payoff'!$E$10))</f>
        <v/>
      </c>
      <c r="T35" s="29">
        <f>R35-S35</f>
        <v/>
      </c>
      <c r="U35" s="29">
        <f>MAX(0,MIN(T35,$AQ35-SUMIF($C$4:$AP$4,"&lt;"&amp;T$4,$C35:$AP35)))</f>
        <v/>
      </c>
      <c r="V35" s="29">
        <f>ROUND(T35-U35,2)</f>
        <v/>
      </c>
      <c r="W35" s="29">
        <f>N(AA34)*(1+N('Debt Payoff'!$D$11)/12)</f>
        <v/>
      </c>
      <c r="X35" s="29">
        <f>MIN(W35,N('Debt Payoff'!$E$11))</f>
        <v/>
      </c>
      <c r="Y35" s="29">
        <f>W35-X35</f>
        <v/>
      </c>
      <c r="Z35" s="29">
        <f>MAX(0,MIN(Y35,$AQ35-SUMIF($C$4:$AP$4,"&lt;"&amp;Y$4,$C35:$AP35)))</f>
        <v/>
      </c>
      <c r="AA35" s="29">
        <f>ROUND(Y35-Z35,2)</f>
        <v/>
      </c>
      <c r="AB35" s="29">
        <f>N(AF34)*(1+N('Debt Payoff'!$D$12)/12)</f>
        <v/>
      </c>
      <c r="AC35" s="29">
        <f>MIN(AB35,N('Debt Payoff'!$E$12))</f>
        <v/>
      </c>
      <c r="AD35" s="29">
        <f>AB35-AC35</f>
        <v/>
      </c>
      <c r="AE35" s="29">
        <f>MAX(0,MIN(AD35,$AQ35-SUMIF($C$4:$AP$4,"&lt;"&amp;AD$4,$C35:$AP35)))</f>
        <v/>
      </c>
      <c r="AF35" s="29">
        <f>ROUND(AD35-AE35,2)</f>
        <v/>
      </c>
      <c r="AG35" s="29">
        <f>N(AK34)*(1+N('Debt Payoff'!$D$13)/12)</f>
        <v/>
      </c>
      <c r="AH35" s="29">
        <f>MIN(AG35,N('Debt Payoff'!$E$13))</f>
        <v/>
      </c>
      <c r="AI35" s="29">
        <f>AG35-AH35</f>
        <v/>
      </c>
      <c r="AJ35" s="29">
        <f>MAX(0,MIN(AI35,$AQ35-SUMIF($C$4:$AP$4,"&lt;"&amp;AI$4,$C35:$AP35)))</f>
        <v/>
      </c>
      <c r="AK35" s="29">
        <f>ROUND(AI35-AJ35,2)</f>
        <v/>
      </c>
      <c r="AL35" s="29">
        <f>N(AP34)*(1+N('Debt Payoff'!$D$14)/12)</f>
        <v/>
      </c>
      <c r="AM35" s="29">
        <f>MIN(AL35,N('Debt Payoff'!$E$14))</f>
        <v/>
      </c>
      <c r="AN35" s="29">
        <f>AL35-AM35</f>
        <v/>
      </c>
      <c r="AO35" s="29">
        <f>MAX(0,MIN(AN35,$AQ35-SUMIF($C$4:$AP$4,"&lt;"&amp;AN$4,$C35:$AP35)))</f>
        <v/>
      </c>
      <c r="AP35" s="29">
        <f>ROUND(AN35-AO35,2)</f>
        <v/>
      </c>
      <c r="AQ35" s="29">
        <f>'Debt Payoff'!$C$19-(D35+I35+N35+S35+X35+AC35+AH35+AM35)</f>
        <v/>
      </c>
      <c r="AR35" s="29">
        <f>G35+L35+Q35+V35+AA35+AF35+AK35+AP35</f>
        <v/>
      </c>
      <c r="AS35" s="29">
        <f>D35+F35+I35+K35+N35+P35+S35+U35+X35+Z35+AC35+AE35+AH35+AJ35+AM35+AO35</f>
        <v/>
      </c>
      <c r="AT35" s="29">
        <f>(C35+H35+M35+R35+W35+AB35+AG35+AL35)-AR34</f>
        <v/>
      </c>
    </row>
    <row r="36">
      <c r="B36" t="n">
        <v>31</v>
      </c>
      <c r="C36" s="29">
        <f>N(G35)*(1+N('Debt Payoff'!$D$7)/12)</f>
        <v/>
      </c>
      <c r="D36" s="29">
        <f>MIN(C36,N('Debt Payoff'!$E$7))</f>
        <v/>
      </c>
      <c r="E36" s="29">
        <f>C36-D36</f>
        <v/>
      </c>
      <c r="F36" s="29">
        <f>MAX(0,MIN(E36,$AQ36-SUMIF($C$4:$AP$4,"&lt;"&amp;E$4,$C36:$AP36)))</f>
        <v/>
      </c>
      <c r="G36" s="29">
        <f>ROUND(E36-F36,2)</f>
        <v/>
      </c>
      <c r="H36" s="29">
        <f>N(L35)*(1+N('Debt Payoff'!$D$8)/12)</f>
        <v/>
      </c>
      <c r="I36" s="29">
        <f>MIN(H36,N('Debt Payoff'!$E$8))</f>
        <v/>
      </c>
      <c r="J36" s="29">
        <f>H36-I36</f>
        <v/>
      </c>
      <c r="K36" s="29">
        <f>MAX(0,MIN(J36,$AQ36-SUMIF($C$4:$AP$4,"&lt;"&amp;J$4,$C36:$AP36)))</f>
        <v/>
      </c>
      <c r="L36" s="29">
        <f>ROUND(J36-K36,2)</f>
        <v/>
      </c>
      <c r="M36" s="29">
        <f>N(Q35)*(1+N('Debt Payoff'!$D$9)/12)</f>
        <v/>
      </c>
      <c r="N36" s="29">
        <f>MIN(M36,N('Debt Payoff'!$E$9))</f>
        <v/>
      </c>
      <c r="O36" s="29">
        <f>M36-N36</f>
        <v/>
      </c>
      <c r="P36" s="29">
        <f>MAX(0,MIN(O36,$AQ36-SUMIF($C$4:$AP$4,"&lt;"&amp;O$4,$C36:$AP36)))</f>
        <v/>
      </c>
      <c r="Q36" s="29">
        <f>ROUND(O36-P36,2)</f>
        <v/>
      </c>
      <c r="R36" s="29">
        <f>N(V35)*(1+N('Debt Payoff'!$D$10)/12)</f>
        <v/>
      </c>
      <c r="S36" s="29">
        <f>MIN(R36,N('Debt Payoff'!$E$10))</f>
        <v/>
      </c>
      <c r="T36" s="29">
        <f>R36-S36</f>
        <v/>
      </c>
      <c r="U36" s="29">
        <f>MAX(0,MIN(T36,$AQ36-SUMIF($C$4:$AP$4,"&lt;"&amp;T$4,$C36:$AP36)))</f>
        <v/>
      </c>
      <c r="V36" s="29">
        <f>ROUND(T36-U36,2)</f>
        <v/>
      </c>
      <c r="W36" s="29">
        <f>N(AA35)*(1+N('Debt Payoff'!$D$11)/12)</f>
        <v/>
      </c>
      <c r="X36" s="29">
        <f>MIN(W36,N('Debt Payoff'!$E$11))</f>
        <v/>
      </c>
      <c r="Y36" s="29">
        <f>W36-X36</f>
        <v/>
      </c>
      <c r="Z36" s="29">
        <f>MAX(0,MIN(Y36,$AQ36-SUMIF($C$4:$AP$4,"&lt;"&amp;Y$4,$C36:$AP36)))</f>
        <v/>
      </c>
      <c r="AA36" s="29">
        <f>ROUND(Y36-Z36,2)</f>
        <v/>
      </c>
      <c r="AB36" s="29">
        <f>N(AF35)*(1+N('Debt Payoff'!$D$12)/12)</f>
        <v/>
      </c>
      <c r="AC36" s="29">
        <f>MIN(AB36,N('Debt Payoff'!$E$12))</f>
        <v/>
      </c>
      <c r="AD36" s="29">
        <f>AB36-AC36</f>
        <v/>
      </c>
      <c r="AE36" s="29">
        <f>MAX(0,MIN(AD36,$AQ36-SUMIF($C$4:$AP$4,"&lt;"&amp;AD$4,$C36:$AP36)))</f>
        <v/>
      </c>
      <c r="AF36" s="29">
        <f>ROUND(AD36-AE36,2)</f>
        <v/>
      </c>
      <c r="AG36" s="29">
        <f>N(AK35)*(1+N('Debt Payoff'!$D$13)/12)</f>
        <v/>
      </c>
      <c r="AH36" s="29">
        <f>MIN(AG36,N('Debt Payoff'!$E$13))</f>
        <v/>
      </c>
      <c r="AI36" s="29">
        <f>AG36-AH36</f>
        <v/>
      </c>
      <c r="AJ36" s="29">
        <f>MAX(0,MIN(AI36,$AQ36-SUMIF($C$4:$AP$4,"&lt;"&amp;AI$4,$C36:$AP36)))</f>
        <v/>
      </c>
      <c r="AK36" s="29">
        <f>ROUND(AI36-AJ36,2)</f>
        <v/>
      </c>
      <c r="AL36" s="29">
        <f>N(AP35)*(1+N('Debt Payoff'!$D$14)/12)</f>
        <v/>
      </c>
      <c r="AM36" s="29">
        <f>MIN(AL36,N('Debt Payoff'!$E$14))</f>
        <v/>
      </c>
      <c r="AN36" s="29">
        <f>AL36-AM36</f>
        <v/>
      </c>
      <c r="AO36" s="29">
        <f>MAX(0,MIN(AN36,$AQ36-SUMIF($C$4:$AP$4,"&lt;"&amp;AN$4,$C36:$AP36)))</f>
        <v/>
      </c>
      <c r="AP36" s="29">
        <f>ROUND(AN36-AO36,2)</f>
        <v/>
      </c>
      <c r="AQ36" s="29">
        <f>'Debt Payoff'!$C$19-(D36+I36+N36+S36+X36+AC36+AH36+AM36)</f>
        <v/>
      </c>
      <c r="AR36" s="29">
        <f>G36+L36+Q36+V36+AA36+AF36+AK36+AP36</f>
        <v/>
      </c>
      <c r="AS36" s="29">
        <f>D36+F36+I36+K36+N36+P36+S36+U36+X36+Z36+AC36+AE36+AH36+AJ36+AM36+AO36</f>
        <v/>
      </c>
      <c r="AT36" s="29">
        <f>(C36+H36+M36+R36+W36+AB36+AG36+AL36)-AR35</f>
        <v/>
      </c>
    </row>
    <row r="37">
      <c r="B37" t="n">
        <v>32</v>
      </c>
      <c r="C37" s="29">
        <f>N(G36)*(1+N('Debt Payoff'!$D$7)/12)</f>
        <v/>
      </c>
      <c r="D37" s="29">
        <f>MIN(C37,N('Debt Payoff'!$E$7))</f>
        <v/>
      </c>
      <c r="E37" s="29">
        <f>C37-D37</f>
        <v/>
      </c>
      <c r="F37" s="29">
        <f>MAX(0,MIN(E37,$AQ37-SUMIF($C$4:$AP$4,"&lt;"&amp;E$4,$C37:$AP37)))</f>
        <v/>
      </c>
      <c r="G37" s="29">
        <f>ROUND(E37-F37,2)</f>
        <v/>
      </c>
      <c r="H37" s="29">
        <f>N(L36)*(1+N('Debt Payoff'!$D$8)/12)</f>
        <v/>
      </c>
      <c r="I37" s="29">
        <f>MIN(H37,N('Debt Payoff'!$E$8))</f>
        <v/>
      </c>
      <c r="J37" s="29">
        <f>H37-I37</f>
        <v/>
      </c>
      <c r="K37" s="29">
        <f>MAX(0,MIN(J37,$AQ37-SUMIF($C$4:$AP$4,"&lt;"&amp;J$4,$C37:$AP37)))</f>
        <v/>
      </c>
      <c r="L37" s="29">
        <f>ROUND(J37-K37,2)</f>
        <v/>
      </c>
      <c r="M37" s="29">
        <f>N(Q36)*(1+N('Debt Payoff'!$D$9)/12)</f>
        <v/>
      </c>
      <c r="N37" s="29">
        <f>MIN(M37,N('Debt Payoff'!$E$9))</f>
        <v/>
      </c>
      <c r="O37" s="29">
        <f>M37-N37</f>
        <v/>
      </c>
      <c r="P37" s="29">
        <f>MAX(0,MIN(O37,$AQ37-SUMIF($C$4:$AP$4,"&lt;"&amp;O$4,$C37:$AP37)))</f>
        <v/>
      </c>
      <c r="Q37" s="29">
        <f>ROUND(O37-P37,2)</f>
        <v/>
      </c>
      <c r="R37" s="29">
        <f>N(V36)*(1+N('Debt Payoff'!$D$10)/12)</f>
        <v/>
      </c>
      <c r="S37" s="29">
        <f>MIN(R37,N('Debt Payoff'!$E$10))</f>
        <v/>
      </c>
      <c r="T37" s="29">
        <f>R37-S37</f>
        <v/>
      </c>
      <c r="U37" s="29">
        <f>MAX(0,MIN(T37,$AQ37-SUMIF($C$4:$AP$4,"&lt;"&amp;T$4,$C37:$AP37)))</f>
        <v/>
      </c>
      <c r="V37" s="29">
        <f>ROUND(T37-U37,2)</f>
        <v/>
      </c>
      <c r="W37" s="29">
        <f>N(AA36)*(1+N('Debt Payoff'!$D$11)/12)</f>
        <v/>
      </c>
      <c r="X37" s="29">
        <f>MIN(W37,N('Debt Payoff'!$E$11))</f>
        <v/>
      </c>
      <c r="Y37" s="29">
        <f>W37-X37</f>
        <v/>
      </c>
      <c r="Z37" s="29">
        <f>MAX(0,MIN(Y37,$AQ37-SUMIF($C$4:$AP$4,"&lt;"&amp;Y$4,$C37:$AP37)))</f>
        <v/>
      </c>
      <c r="AA37" s="29">
        <f>ROUND(Y37-Z37,2)</f>
        <v/>
      </c>
      <c r="AB37" s="29">
        <f>N(AF36)*(1+N('Debt Payoff'!$D$12)/12)</f>
        <v/>
      </c>
      <c r="AC37" s="29">
        <f>MIN(AB37,N('Debt Payoff'!$E$12))</f>
        <v/>
      </c>
      <c r="AD37" s="29">
        <f>AB37-AC37</f>
        <v/>
      </c>
      <c r="AE37" s="29">
        <f>MAX(0,MIN(AD37,$AQ37-SUMIF($C$4:$AP$4,"&lt;"&amp;AD$4,$C37:$AP37)))</f>
        <v/>
      </c>
      <c r="AF37" s="29">
        <f>ROUND(AD37-AE37,2)</f>
        <v/>
      </c>
      <c r="AG37" s="29">
        <f>N(AK36)*(1+N('Debt Payoff'!$D$13)/12)</f>
        <v/>
      </c>
      <c r="AH37" s="29">
        <f>MIN(AG37,N('Debt Payoff'!$E$13))</f>
        <v/>
      </c>
      <c r="AI37" s="29">
        <f>AG37-AH37</f>
        <v/>
      </c>
      <c r="AJ37" s="29">
        <f>MAX(0,MIN(AI37,$AQ37-SUMIF($C$4:$AP$4,"&lt;"&amp;AI$4,$C37:$AP37)))</f>
        <v/>
      </c>
      <c r="AK37" s="29">
        <f>ROUND(AI37-AJ37,2)</f>
        <v/>
      </c>
      <c r="AL37" s="29">
        <f>N(AP36)*(1+N('Debt Payoff'!$D$14)/12)</f>
        <v/>
      </c>
      <c r="AM37" s="29">
        <f>MIN(AL37,N('Debt Payoff'!$E$14))</f>
        <v/>
      </c>
      <c r="AN37" s="29">
        <f>AL37-AM37</f>
        <v/>
      </c>
      <c r="AO37" s="29">
        <f>MAX(0,MIN(AN37,$AQ37-SUMIF($C$4:$AP$4,"&lt;"&amp;AN$4,$C37:$AP37)))</f>
        <v/>
      </c>
      <c r="AP37" s="29">
        <f>ROUND(AN37-AO37,2)</f>
        <v/>
      </c>
      <c r="AQ37" s="29">
        <f>'Debt Payoff'!$C$19-(D37+I37+N37+S37+X37+AC37+AH37+AM37)</f>
        <v/>
      </c>
      <c r="AR37" s="29">
        <f>G37+L37+Q37+V37+AA37+AF37+AK37+AP37</f>
        <v/>
      </c>
      <c r="AS37" s="29">
        <f>D37+F37+I37+K37+N37+P37+S37+U37+X37+Z37+AC37+AE37+AH37+AJ37+AM37+AO37</f>
        <v/>
      </c>
      <c r="AT37" s="29">
        <f>(C37+H37+M37+R37+W37+AB37+AG37+AL37)-AR36</f>
        <v/>
      </c>
    </row>
    <row r="38">
      <c r="B38" t="n">
        <v>33</v>
      </c>
      <c r="C38" s="29">
        <f>N(G37)*(1+N('Debt Payoff'!$D$7)/12)</f>
        <v/>
      </c>
      <c r="D38" s="29">
        <f>MIN(C38,N('Debt Payoff'!$E$7))</f>
        <v/>
      </c>
      <c r="E38" s="29">
        <f>C38-D38</f>
        <v/>
      </c>
      <c r="F38" s="29">
        <f>MAX(0,MIN(E38,$AQ38-SUMIF($C$4:$AP$4,"&lt;"&amp;E$4,$C38:$AP38)))</f>
        <v/>
      </c>
      <c r="G38" s="29">
        <f>ROUND(E38-F38,2)</f>
        <v/>
      </c>
      <c r="H38" s="29">
        <f>N(L37)*(1+N('Debt Payoff'!$D$8)/12)</f>
        <v/>
      </c>
      <c r="I38" s="29">
        <f>MIN(H38,N('Debt Payoff'!$E$8))</f>
        <v/>
      </c>
      <c r="J38" s="29">
        <f>H38-I38</f>
        <v/>
      </c>
      <c r="K38" s="29">
        <f>MAX(0,MIN(J38,$AQ38-SUMIF($C$4:$AP$4,"&lt;"&amp;J$4,$C38:$AP38)))</f>
        <v/>
      </c>
      <c r="L38" s="29">
        <f>ROUND(J38-K38,2)</f>
        <v/>
      </c>
      <c r="M38" s="29">
        <f>N(Q37)*(1+N('Debt Payoff'!$D$9)/12)</f>
        <v/>
      </c>
      <c r="N38" s="29">
        <f>MIN(M38,N('Debt Payoff'!$E$9))</f>
        <v/>
      </c>
      <c r="O38" s="29">
        <f>M38-N38</f>
        <v/>
      </c>
      <c r="P38" s="29">
        <f>MAX(0,MIN(O38,$AQ38-SUMIF($C$4:$AP$4,"&lt;"&amp;O$4,$C38:$AP38)))</f>
        <v/>
      </c>
      <c r="Q38" s="29">
        <f>ROUND(O38-P38,2)</f>
        <v/>
      </c>
      <c r="R38" s="29">
        <f>N(V37)*(1+N('Debt Payoff'!$D$10)/12)</f>
        <v/>
      </c>
      <c r="S38" s="29">
        <f>MIN(R38,N('Debt Payoff'!$E$10))</f>
        <v/>
      </c>
      <c r="T38" s="29">
        <f>R38-S38</f>
        <v/>
      </c>
      <c r="U38" s="29">
        <f>MAX(0,MIN(T38,$AQ38-SUMIF($C$4:$AP$4,"&lt;"&amp;T$4,$C38:$AP38)))</f>
        <v/>
      </c>
      <c r="V38" s="29">
        <f>ROUND(T38-U38,2)</f>
        <v/>
      </c>
      <c r="W38" s="29">
        <f>N(AA37)*(1+N('Debt Payoff'!$D$11)/12)</f>
        <v/>
      </c>
      <c r="X38" s="29">
        <f>MIN(W38,N('Debt Payoff'!$E$11))</f>
        <v/>
      </c>
      <c r="Y38" s="29">
        <f>W38-X38</f>
        <v/>
      </c>
      <c r="Z38" s="29">
        <f>MAX(0,MIN(Y38,$AQ38-SUMIF($C$4:$AP$4,"&lt;"&amp;Y$4,$C38:$AP38)))</f>
        <v/>
      </c>
      <c r="AA38" s="29">
        <f>ROUND(Y38-Z38,2)</f>
        <v/>
      </c>
      <c r="AB38" s="29">
        <f>N(AF37)*(1+N('Debt Payoff'!$D$12)/12)</f>
        <v/>
      </c>
      <c r="AC38" s="29">
        <f>MIN(AB38,N('Debt Payoff'!$E$12))</f>
        <v/>
      </c>
      <c r="AD38" s="29">
        <f>AB38-AC38</f>
        <v/>
      </c>
      <c r="AE38" s="29">
        <f>MAX(0,MIN(AD38,$AQ38-SUMIF($C$4:$AP$4,"&lt;"&amp;AD$4,$C38:$AP38)))</f>
        <v/>
      </c>
      <c r="AF38" s="29">
        <f>ROUND(AD38-AE38,2)</f>
        <v/>
      </c>
      <c r="AG38" s="29">
        <f>N(AK37)*(1+N('Debt Payoff'!$D$13)/12)</f>
        <v/>
      </c>
      <c r="AH38" s="29">
        <f>MIN(AG38,N('Debt Payoff'!$E$13))</f>
        <v/>
      </c>
      <c r="AI38" s="29">
        <f>AG38-AH38</f>
        <v/>
      </c>
      <c r="AJ38" s="29">
        <f>MAX(0,MIN(AI38,$AQ38-SUMIF($C$4:$AP$4,"&lt;"&amp;AI$4,$C38:$AP38)))</f>
        <v/>
      </c>
      <c r="AK38" s="29">
        <f>ROUND(AI38-AJ38,2)</f>
        <v/>
      </c>
      <c r="AL38" s="29">
        <f>N(AP37)*(1+N('Debt Payoff'!$D$14)/12)</f>
        <v/>
      </c>
      <c r="AM38" s="29">
        <f>MIN(AL38,N('Debt Payoff'!$E$14))</f>
        <v/>
      </c>
      <c r="AN38" s="29">
        <f>AL38-AM38</f>
        <v/>
      </c>
      <c r="AO38" s="29">
        <f>MAX(0,MIN(AN38,$AQ38-SUMIF($C$4:$AP$4,"&lt;"&amp;AN$4,$C38:$AP38)))</f>
        <v/>
      </c>
      <c r="AP38" s="29">
        <f>ROUND(AN38-AO38,2)</f>
        <v/>
      </c>
      <c r="AQ38" s="29">
        <f>'Debt Payoff'!$C$19-(D38+I38+N38+S38+X38+AC38+AH38+AM38)</f>
        <v/>
      </c>
      <c r="AR38" s="29">
        <f>G38+L38+Q38+V38+AA38+AF38+AK38+AP38</f>
        <v/>
      </c>
      <c r="AS38" s="29">
        <f>D38+F38+I38+K38+N38+P38+S38+U38+X38+Z38+AC38+AE38+AH38+AJ38+AM38+AO38</f>
        <v/>
      </c>
      <c r="AT38" s="29">
        <f>(C38+H38+M38+R38+W38+AB38+AG38+AL38)-AR37</f>
        <v/>
      </c>
    </row>
    <row r="39">
      <c r="B39" t="n">
        <v>34</v>
      </c>
      <c r="C39" s="29">
        <f>N(G38)*(1+N('Debt Payoff'!$D$7)/12)</f>
        <v/>
      </c>
      <c r="D39" s="29">
        <f>MIN(C39,N('Debt Payoff'!$E$7))</f>
        <v/>
      </c>
      <c r="E39" s="29">
        <f>C39-D39</f>
        <v/>
      </c>
      <c r="F39" s="29">
        <f>MAX(0,MIN(E39,$AQ39-SUMIF($C$4:$AP$4,"&lt;"&amp;E$4,$C39:$AP39)))</f>
        <v/>
      </c>
      <c r="G39" s="29">
        <f>ROUND(E39-F39,2)</f>
        <v/>
      </c>
      <c r="H39" s="29">
        <f>N(L38)*(1+N('Debt Payoff'!$D$8)/12)</f>
        <v/>
      </c>
      <c r="I39" s="29">
        <f>MIN(H39,N('Debt Payoff'!$E$8))</f>
        <v/>
      </c>
      <c r="J39" s="29">
        <f>H39-I39</f>
        <v/>
      </c>
      <c r="K39" s="29">
        <f>MAX(0,MIN(J39,$AQ39-SUMIF($C$4:$AP$4,"&lt;"&amp;J$4,$C39:$AP39)))</f>
        <v/>
      </c>
      <c r="L39" s="29">
        <f>ROUND(J39-K39,2)</f>
        <v/>
      </c>
      <c r="M39" s="29">
        <f>N(Q38)*(1+N('Debt Payoff'!$D$9)/12)</f>
        <v/>
      </c>
      <c r="N39" s="29">
        <f>MIN(M39,N('Debt Payoff'!$E$9))</f>
        <v/>
      </c>
      <c r="O39" s="29">
        <f>M39-N39</f>
        <v/>
      </c>
      <c r="P39" s="29">
        <f>MAX(0,MIN(O39,$AQ39-SUMIF($C$4:$AP$4,"&lt;"&amp;O$4,$C39:$AP39)))</f>
        <v/>
      </c>
      <c r="Q39" s="29">
        <f>ROUND(O39-P39,2)</f>
        <v/>
      </c>
      <c r="R39" s="29">
        <f>N(V38)*(1+N('Debt Payoff'!$D$10)/12)</f>
        <v/>
      </c>
      <c r="S39" s="29">
        <f>MIN(R39,N('Debt Payoff'!$E$10))</f>
        <v/>
      </c>
      <c r="T39" s="29">
        <f>R39-S39</f>
        <v/>
      </c>
      <c r="U39" s="29">
        <f>MAX(0,MIN(T39,$AQ39-SUMIF($C$4:$AP$4,"&lt;"&amp;T$4,$C39:$AP39)))</f>
        <v/>
      </c>
      <c r="V39" s="29">
        <f>ROUND(T39-U39,2)</f>
        <v/>
      </c>
      <c r="W39" s="29">
        <f>N(AA38)*(1+N('Debt Payoff'!$D$11)/12)</f>
        <v/>
      </c>
      <c r="X39" s="29">
        <f>MIN(W39,N('Debt Payoff'!$E$11))</f>
        <v/>
      </c>
      <c r="Y39" s="29">
        <f>W39-X39</f>
        <v/>
      </c>
      <c r="Z39" s="29">
        <f>MAX(0,MIN(Y39,$AQ39-SUMIF($C$4:$AP$4,"&lt;"&amp;Y$4,$C39:$AP39)))</f>
        <v/>
      </c>
      <c r="AA39" s="29">
        <f>ROUND(Y39-Z39,2)</f>
        <v/>
      </c>
      <c r="AB39" s="29">
        <f>N(AF38)*(1+N('Debt Payoff'!$D$12)/12)</f>
        <v/>
      </c>
      <c r="AC39" s="29">
        <f>MIN(AB39,N('Debt Payoff'!$E$12))</f>
        <v/>
      </c>
      <c r="AD39" s="29">
        <f>AB39-AC39</f>
        <v/>
      </c>
      <c r="AE39" s="29">
        <f>MAX(0,MIN(AD39,$AQ39-SUMIF($C$4:$AP$4,"&lt;"&amp;AD$4,$C39:$AP39)))</f>
        <v/>
      </c>
      <c r="AF39" s="29">
        <f>ROUND(AD39-AE39,2)</f>
        <v/>
      </c>
      <c r="AG39" s="29">
        <f>N(AK38)*(1+N('Debt Payoff'!$D$13)/12)</f>
        <v/>
      </c>
      <c r="AH39" s="29">
        <f>MIN(AG39,N('Debt Payoff'!$E$13))</f>
        <v/>
      </c>
      <c r="AI39" s="29">
        <f>AG39-AH39</f>
        <v/>
      </c>
      <c r="AJ39" s="29">
        <f>MAX(0,MIN(AI39,$AQ39-SUMIF($C$4:$AP$4,"&lt;"&amp;AI$4,$C39:$AP39)))</f>
        <v/>
      </c>
      <c r="AK39" s="29">
        <f>ROUND(AI39-AJ39,2)</f>
        <v/>
      </c>
      <c r="AL39" s="29">
        <f>N(AP38)*(1+N('Debt Payoff'!$D$14)/12)</f>
        <v/>
      </c>
      <c r="AM39" s="29">
        <f>MIN(AL39,N('Debt Payoff'!$E$14))</f>
        <v/>
      </c>
      <c r="AN39" s="29">
        <f>AL39-AM39</f>
        <v/>
      </c>
      <c r="AO39" s="29">
        <f>MAX(0,MIN(AN39,$AQ39-SUMIF($C$4:$AP$4,"&lt;"&amp;AN$4,$C39:$AP39)))</f>
        <v/>
      </c>
      <c r="AP39" s="29">
        <f>ROUND(AN39-AO39,2)</f>
        <v/>
      </c>
      <c r="AQ39" s="29">
        <f>'Debt Payoff'!$C$19-(D39+I39+N39+S39+X39+AC39+AH39+AM39)</f>
        <v/>
      </c>
      <c r="AR39" s="29">
        <f>G39+L39+Q39+V39+AA39+AF39+AK39+AP39</f>
        <v/>
      </c>
      <c r="AS39" s="29">
        <f>D39+F39+I39+K39+N39+P39+S39+U39+X39+Z39+AC39+AE39+AH39+AJ39+AM39+AO39</f>
        <v/>
      </c>
      <c r="AT39" s="29">
        <f>(C39+H39+M39+R39+W39+AB39+AG39+AL39)-AR38</f>
        <v/>
      </c>
    </row>
    <row r="40">
      <c r="B40" t="n">
        <v>35</v>
      </c>
      <c r="C40" s="29">
        <f>N(G39)*(1+N('Debt Payoff'!$D$7)/12)</f>
        <v/>
      </c>
      <c r="D40" s="29">
        <f>MIN(C40,N('Debt Payoff'!$E$7))</f>
        <v/>
      </c>
      <c r="E40" s="29">
        <f>C40-D40</f>
        <v/>
      </c>
      <c r="F40" s="29">
        <f>MAX(0,MIN(E40,$AQ40-SUMIF($C$4:$AP$4,"&lt;"&amp;E$4,$C40:$AP40)))</f>
        <v/>
      </c>
      <c r="G40" s="29">
        <f>ROUND(E40-F40,2)</f>
        <v/>
      </c>
      <c r="H40" s="29">
        <f>N(L39)*(1+N('Debt Payoff'!$D$8)/12)</f>
        <v/>
      </c>
      <c r="I40" s="29">
        <f>MIN(H40,N('Debt Payoff'!$E$8))</f>
        <v/>
      </c>
      <c r="J40" s="29">
        <f>H40-I40</f>
        <v/>
      </c>
      <c r="K40" s="29">
        <f>MAX(0,MIN(J40,$AQ40-SUMIF($C$4:$AP$4,"&lt;"&amp;J$4,$C40:$AP40)))</f>
        <v/>
      </c>
      <c r="L40" s="29">
        <f>ROUND(J40-K40,2)</f>
        <v/>
      </c>
      <c r="M40" s="29">
        <f>N(Q39)*(1+N('Debt Payoff'!$D$9)/12)</f>
        <v/>
      </c>
      <c r="N40" s="29">
        <f>MIN(M40,N('Debt Payoff'!$E$9))</f>
        <v/>
      </c>
      <c r="O40" s="29">
        <f>M40-N40</f>
        <v/>
      </c>
      <c r="P40" s="29">
        <f>MAX(0,MIN(O40,$AQ40-SUMIF($C$4:$AP$4,"&lt;"&amp;O$4,$C40:$AP40)))</f>
        <v/>
      </c>
      <c r="Q40" s="29">
        <f>ROUND(O40-P40,2)</f>
        <v/>
      </c>
      <c r="R40" s="29">
        <f>N(V39)*(1+N('Debt Payoff'!$D$10)/12)</f>
        <v/>
      </c>
      <c r="S40" s="29">
        <f>MIN(R40,N('Debt Payoff'!$E$10))</f>
        <v/>
      </c>
      <c r="T40" s="29">
        <f>R40-S40</f>
        <v/>
      </c>
      <c r="U40" s="29">
        <f>MAX(0,MIN(T40,$AQ40-SUMIF($C$4:$AP$4,"&lt;"&amp;T$4,$C40:$AP40)))</f>
        <v/>
      </c>
      <c r="V40" s="29">
        <f>ROUND(T40-U40,2)</f>
        <v/>
      </c>
      <c r="W40" s="29">
        <f>N(AA39)*(1+N('Debt Payoff'!$D$11)/12)</f>
        <v/>
      </c>
      <c r="X40" s="29">
        <f>MIN(W40,N('Debt Payoff'!$E$11))</f>
        <v/>
      </c>
      <c r="Y40" s="29">
        <f>W40-X40</f>
        <v/>
      </c>
      <c r="Z40" s="29">
        <f>MAX(0,MIN(Y40,$AQ40-SUMIF($C$4:$AP$4,"&lt;"&amp;Y$4,$C40:$AP40)))</f>
        <v/>
      </c>
      <c r="AA40" s="29">
        <f>ROUND(Y40-Z40,2)</f>
        <v/>
      </c>
      <c r="AB40" s="29">
        <f>N(AF39)*(1+N('Debt Payoff'!$D$12)/12)</f>
        <v/>
      </c>
      <c r="AC40" s="29">
        <f>MIN(AB40,N('Debt Payoff'!$E$12))</f>
        <v/>
      </c>
      <c r="AD40" s="29">
        <f>AB40-AC40</f>
        <v/>
      </c>
      <c r="AE40" s="29">
        <f>MAX(0,MIN(AD40,$AQ40-SUMIF($C$4:$AP$4,"&lt;"&amp;AD$4,$C40:$AP40)))</f>
        <v/>
      </c>
      <c r="AF40" s="29">
        <f>ROUND(AD40-AE40,2)</f>
        <v/>
      </c>
      <c r="AG40" s="29">
        <f>N(AK39)*(1+N('Debt Payoff'!$D$13)/12)</f>
        <v/>
      </c>
      <c r="AH40" s="29">
        <f>MIN(AG40,N('Debt Payoff'!$E$13))</f>
        <v/>
      </c>
      <c r="AI40" s="29">
        <f>AG40-AH40</f>
        <v/>
      </c>
      <c r="AJ40" s="29">
        <f>MAX(0,MIN(AI40,$AQ40-SUMIF($C$4:$AP$4,"&lt;"&amp;AI$4,$C40:$AP40)))</f>
        <v/>
      </c>
      <c r="AK40" s="29">
        <f>ROUND(AI40-AJ40,2)</f>
        <v/>
      </c>
      <c r="AL40" s="29">
        <f>N(AP39)*(1+N('Debt Payoff'!$D$14)/12)</f>
        <v/>
      </c>
      <c r="AM40" s="29">
        <f>MIN(AL40,N('Debt Payoff'!$E$14))</f>
        <v/>
      </c>
      <c r="AN40" s="29">
        <f>AL40-AM40</f>
        <v/>
      </c>
      <c r="AO40" s="29">
        <f>MAX(0,MIN(AN40,$AQ40-SUMIF($C$4:$AP$4,"&lt;"&amp;AN$4,$C40:$AP40)))</f>
        <v/>
      </c>
      <c r="AP40" s="29">
        <f>ROUND(AN40-AO40,2)</f>
        <v/>
      </c>
      <c r="AQ40" s="29">
        <f>'Debt Payoff'!$C$19-(D40+I40+N40+S40+X40+AC40+AH40+AM40)</f>
        <v/>
      </c>
      <c r="AR40" s="29">
        <f>G40+L40+Q40+V40+AA40+AF40+AK40+AP40</f>
        <v/>
      </c>
      <c r="AS40" s="29">
        <f>D40+F40+I40+K40+N40+P40+S40+U40+X40+Z40+AC40+AE40+AH40+AJ40+AM40+AO40</f>
        <v/>
      </c>
      <c r="AT40" s="29">
        <f>(C40+H40+M40+R40+W40+AB40+AG40+AL40)-AR39</f>
        <v/>
      </c>
    </row>
    <row r="41">
      <c r="B41" t="n">
        <v>36</v>
      </c>
      <c r="C41" s="29">
        <f>N(G40)*(1+N('Debt Payoff'!$D$7)/12)</f>
        <v/>
      </c>
      <c r="D41" s="29">
        <f>MIN(C41,N('Debt Payoff'!$E$7))</f>
        <v/>
      </c>
      <c r="E41" s="29">
        <f>C41-D41</f>
        <v/>
      </c>
      <c r="F41" s="29">
        <f>MAX(0,MIN(E41,$AQ41-SUMIF($C$4:$AP$4,"&lt;"&amp;E$4,$C41:$AP41)))</f>
        <v/>
      </c>
      <c r="G41" s="29">
        <f>ROUND(E41-F41,2)</f>
        <v/>
      </c>
      <c r="H41" s="29">
        <f>N(L40)*(1+N('Debt Payoff'!$D$8)/12)</f>
        <v/>
      </c>
      <c r="I41" s="29">
        <f>MIN(H41,N('Debt Payoff'!$E$8))</f>
        <v/>
      </c>
      <c r="J41" s="29">
        <f>H41-I41</f>
        <v/>
      </c>
      <c r="K41" s="29">
        <f>MAX(0,MIN(J41,$AQ41-SUMIF($C$4:$AP$4,"&lt;"&amp;J$4,$C41:$AP41)))</f>
        <v/>
      </c>
      <c r="L41" s="29">
        <f>ROUND(J41-K41,2)</f>
        <v/>
      </c>
      <c r="M41" s="29">
        <f>N(Q40)*(1+N('Debt Payoff'!$D$9)/12)</f>
        <v/>
      </c>
      <c r="N41" s="29">
        <f>MIN(M41,N('Debt Payoff'!$E$9))</f>
        <v/>
      </c>
      <c r="O41" s="29">
        <f>M41-N41</f>
        <v/>
      </c>
      <c r="P41" s="29">
        <f>MAX(0,MIN(O41,$AQ41-SUMIF($C$4:$AP$4,"&lt;"&amp;O$4,$C41:$AP41)))</f>
        <v/>
      </c>
      <c r="Q41" s="29">
        <f>ROUND(O41-P41,2)</f>
        <v/>
      </c>
      <c r="R41" s="29">
        <f>N(V40)*(1+N('Debt Payoff'!$D$10)/12)</f>
        <v/>
      </c>
      <c r="S41" s="29">
        <f>MIN(R41,N('Debt Payoff'!$E$10))</f>
        <v/>
      </c>
      <c r="T41" s="29">
        <f>R41-S41</f>
        <v/>
      </c>
      <c r="U41" s="29">
        <f>MAX(0,MIN(T41,$AQ41-SUMIF($C$4:$AP$4,"&lt;"&amp;T$4,$C41:$AP41)))</f>
        <v/>
      </c>
      <c r="V41" s="29">
        <f>ROUND(T41-U41,2)</f>
        <v/>
      </c>
      <c r="W41" s="29">
        <f>N(AA40)*(1+N('Debt Payoff'!$D$11)/12)</f>
        <v/>
      </c>
      <c r="X41" s="29">
        <f>MIN(W41,N('Debt Payoff'!$E$11))</f>
        <v/>
      </c>
      <c r="Y41" s="29">
        <f>W41-X41</f>
        <v/>
      </c>
      <c r="Z41" s="29">
        <f>MAX(0,MIN(Y41,$AQ41-SUMIF($C$4:$AP$4,"&lt;"&amp;Y$4,$C41:$AP41)))</f>
        <v/>
      </c>
      <c r="AA41" s="29">
        <f>ROUND(Y41-Z41,2)</f>
        <v/>
      </c>
      <c r="AB41" s="29">
        <f>N(AF40)*(1+N('Debt Payoff'!$D$12)/12)</f>
        <v/>
      </c>
      <c r="AC41" s="29">
        <f>MIN(AB41,N('Debt Payoff'!$E$12))</f>
        <v/>
      </c>
      <c r="AD41" s="29">
        <f>AB41-AC41</f>
        <v/>
      </c>
      <c r="AE41" s="29">
        <f>MAX(0,MIN(AD41,$AQ41-SUMIF($C$4:$AP$4,"&lt;"&amp;AD$4,$C41:$AP41)))</f>
        <v/>
      </c>
      <c r="AF41" s="29">
        <f>ROUND(AD41-AE41,2)</f>
        <v/>
      </c>
      <c r="AG41" s="29">
        <f>N(AK40)*(1+N('Debt Payoff'!$D$13)/12)</f>
        <v/>
      </c>
      <c r="AH41" s="29">
        <f>MIN(AG41,N('Debt Payoff'!$E$13))</f>
        <v/>
      </c>
      <c r="AI41" s="29">
        <f>AG41-AH41</f>
        <v/>
      </c>
      <c r="AJ41" s="29">
        <f>MAX(0,MIN(AI41,$AQ41-SUMIF($C$4:$AP$4,"&lt;"&amp;AI$4,$C41:$AP41)))</f>
        <v/>
      </c>
      <c r="AK41" s="29">
        <f>ROUND(AI41-AJ41,2)</f>
        <v/>
      </c>
      <c r="AL41" s="29">
        <f>N(AP40)*(1+N('Debt Payoff'!$D$14)/12)</f>
        <v/>
      </c>
      <c r="AM41" s="29">
        <f>MIN(AL41,N('Debt Payoff'!$E$14))</f>
        <v/>
      </c>
      <c r="AN41" s="29">
        <f>AL41-AM41</f>
        <v/>
      </c>
      <c r="AO41" s="29">
        <f>MAX(0,MIN(AN41,$AQ41-SUMIF($C$4:$AP$4,"&lt;"&amp;AN$4,$C41:$AP41)))</f>
        <v/>
      </c>
      <c r="AP41" s="29">
        <f>ROUND(AN41-AO41,2)</f>
        <v/>
      </c>
      <c r="AQ41" s="29">
        <f>'Debt Payoff'!$C$19-(D41+I41+N41+S41+X41+AC41+AH41+AM41)</f>
        <v/>
      </c>
      <c r="AR41" s="29">
        <f>G41+L41+Q41+V41+AA41+AF41+AK41+AP41</f>
        <v/>
      </c>
      <c r="AS41" s="29">
        <f>D41+F41+I41+K41+N41+P41+S41+U41+X41+Z41+AC41+AE41+AH41+AJ41+AM41+AO41</f>
        <v/>
      </c>
      <c r="AT41" s="29">
        <f>(C41+H41+M41+R41+W41+AB41+AG41+AL41)-AR40</f>
        <v/>
      </c>
    </row>
    <row r="42">
      <c r="B42" t="n">
        <v>37</v>
      </c>
      <c r="C42" s="29">
        <f>N(G41)*(1+N('Debt Payoff'!$D$7)/12)</f>
        <v/>
      </c>
      <c r="D42" s="29">
        <f>MIN(C42,N('Debt Payoff'!$E$7))</f>
        <v/>
      </c>
      <c r="E42" s="29">
        <f>C42-D42</f>
        <v/>
      </c>
      <c r="F42" s="29">
        <f>MAX(0,MIN(E42,$AQ42-SUMIF($C$4:$AP$4,"&lt;"&amp;E$4,$C42:$AP42)))</f>
        <v/>
      </c>
      <c r="G42" s="29">
        <f>ROUND(E42-F42,2)</f>
        <v/>
      </c>
      <c r="H42" s="29">
        <f>N(L41)*(1+N('Debt Payoff'!$D$8)/12)</f>
        <v/>
      </c>
      <c r="I42" s="29">
        <f>MIN(H42,N('Debt Payoff'!$E$8))</f>
        <v/>
      </c>
      <c r="J42" s="29">
        <f>H42-I42</f>
        <v/>
      </c>
      <c r="K42" s="29">
        <f>MAX(0,MIN(J42,$AQ42-SUMIF($C$4:$AP$4,"&lt;"&amp;J$4,$C42:$AP42)))</f>
        <v/>
      </c>
      <c r="L42" s="29">
        <f>ROUND(J42-K42,2)</f>
        <v/>
      </c>
      <c r="M42" s="29">
        <f>N(Q41)*(1+N('Debt Payoff'!$D$9)/12)</f>
        <v/>
      </c>
      <c r="N42" s="29">
        <f>MIN(M42,N('Debt Payoff'!$E$9))</f>
        <v/>
      </c>
      <c r="O42" s="29">
        <f>M42-N42</f>
        <v/>
      </c>
      <c r="P42" s="29">
        <f>MAX(0,MIN(O42,$AQ42-SUMIF($C$4:$AP$4,"&lt;"&amp;O$4,$C42:$AP42)))</f>
        <v/>
      </c>
      <c r="Q42" s="29">
        <f>ROUND(O42-P42,2)</f>
        <v/>
      </c>
      <c r="R42" s="29">
        <f>N(V41)*(1+N('Debt Payoff'!$D$10)/12)</f>
        <v/>
      </c>
      <c r="S42" s="29">
        <f>MIN(R42,N('Debt Payoff'!$E$10))</f>
        <v/>
      </c>
      <c r="T42" s="29">
        <f>R42-S42</f>
        <v/>
      </c>
      <c r="U42" s="29">
        <f>MAX(0,MIN(T42,$AQ42-SUMIF($C$4:$AP$4,"&lt;"&amp;T$4,$C42:$AP42)))</f>
        <v/>
      </c>
      <c r="V42" s="29">
        <f>ROUND(T42-U42,2)</f>
        <v/>
      </c>
      <c r="W42" s="29">
        <f>N(AA41)*(1+N('Debt Payoff'!$D$11)/12)</f>
        <v/>
      </c>
      <c r="X42" s="29">
        <f>MIN(W42,N('Debt Payoff'!$E$11))</f>
        <v/>
      </c>
      <c r="Y42" s="29">
        <f>W42-X42</f>
        <v/>
      </c>
      <c r="Z42" s="29">
        <f>MAX(0,MIN(Y42,$AQ42-SUMIF($C$4:$AP$4,"&lt;"&amp;Y$4,$C42:$AP42)))</f>
        <v/>
      </c>
      <c r="AA42" s="29">
        <f>ROUND(Y42-Z42,2)</f>
        <v/>
      </c>
      <c r="AB42" s="29">
        <f>N(AF41)*(1+N('Debt Payoff'!$D$12)/12)</f>
        <v/>
      </c>
      <c r="AC42" s="29">
        <f>MIN(AB42,N('Debt Payoff'!$E$12))</f>
        <v/>
      </c>
      <c r="AD42" s="29">
        <f>AB42-AC42</f>
        <v/>
      </c>
      <c r="AE42" s="29">
        <f>MAX(0,MIN(AD42,$AQ42-SUMIF($C$4:$AP$4,"&lt;"&amp;AD$4,$C42:$AP42)))</f>
        <v/>
      </c>
      <c r="AF42" s="29">
        <f>ROUND(AD42-AE42,2)</f>
        <v/>
      </c>
      <c r="AG42" s="29">
        <f>N(AK41)*(1+N('Debt Payoff'!$D$13)/12)</f>
        <v/>
      </c>
      <c r="AH42" s="29">
        <f>MIN(AG42,N('Debt Payoff'!$E$13))</f>
        <v/>
      </c>
      <c r="AI42" s="29">
        <f>AG42-AH42</f>
        <v/>
      </c>
      <c r="AJ42" s="29">
        <f>MAX(0,MIN(AI42,$AQ42-SUMIF($C$4:$AP$4,"&lt;"&amp;AI$4,$C42:$AP42)))</f>
        <v/>
      </c>
      <c r="AK42" s="29">
        <f>ROUND(AI42-AJ42,2)</f>
        <v/>
      </c>
      <c r="AL42" s="29">
        <f>N(AP41)*(1+N('Debt Payoff'!$D$14)/12)</f>
        <v/>
      </c>
      <c r="AM42" s="29">
        <f>MIN(AL42,N('Debt Payoff'!$E$14))</f>
        <v/>
      </c>
      <c r="AN42" s="29">
        <f>AL42-AM42</f>
        <v/>
      </c>
      <c r="AO42" s="29">
        <f>MAX(0,MIN(AN42,$AQ42-SUMIF($C$4:$AP$4,"&lt;"&amp;AN$4,$C42:$AP42)))</f>
        <v/>
      </c>
      <c r="AP42" s="29">
        <f>ROUND(AN42-AO42,2)</f>
        <v/>
      </c>
      <c r="AQ42" s="29">
        <f>'Debt Payoff'!$C$19-(D42+I42+N42+S42+X42+AC42+AH42+AM42)</f>
        <v/>
      </c>
      <c r="AR42" s="29">
        <f>G42+L42+Q42+V42+AA42+AF42+AK42+AP42</f>
        <v/>
      </c>
      <c r="AS42" s="29">
        <f>D42+F42+I42+K42+N42+P42+S42+U42+X42+Z42+AC42+AE42+AH42+AJ42+AM42+AO42</f>
        <v/>
      </c>
      <c r="AT42" s="29">
        <f>(C42+H42+M42+R42+W42+AB42+AG42+AL42)-AR41</f>
        <v/>
      </c>
    </row>
    <row r="43">
      <c r="B43" t="n">
        <v>38</v>
      </c>
      <c r="C43" s="29">
        <f>N(G42)*(1+N('Debt Payoff'!$D$7)/12)</f>
        <v/>
      </c>
      <c r="D43" s="29">
        <f>MIN(C43,N('Debt Payoff'!$E$7))</f>
        <v/>
      </c>
      <c r="E43" s="29">
        <f>C43-D43</f>
        <v/>
      </c>
      <c r="F43" s="29">
        <f>MAX(0,MIN(E43,$AQ43-SUMIF($C$4:$AP$4,"&lt;"&amp;E$4,$C43:$AP43)))</f>
        <v/>
      </c>
      <c r="G43" s="29">
        <f>ROUND(E43-F43,2)</f>
        <v/>
      </c>
      <c r="H43" s="29">
        <f>N(L42)*(1+N('Debt Payoff'!$D$8)/12)</f>
        <v/>
      </c>
      <c r="I43" s="29">
        <f>MIN(H43,N('Debt Payoff'!$E$8))</f>
        <v/>
      </c>
      <c r="J43" s="29">
        <f>H43-I43</f>
        <v/>
      </c>
      <c r="K43" s="29">
        <f>MAX(0,MIN(J43,$AQ43-SUMIF($C$4:$AP$4,"&lt;"&amp;J$4,$C43:$AP43)))</f>
        <v/>
      </c>
      <c r="L43" s="29">
        <f>ROUND(J43-K43,2)</f>
        <v/>
      </c>
      <c r="M43" s="29">
        <f>N(Q42)*(1+N('Debt Payoff'!$D$9)/12)</f>
        <v/>
      </c>
      <c r="N43" s="29">
        <f>MIN(M43,N('Debt Payoff'!$E$9))</f>
        <v/>
      </c>
      <c r="O43" s="29">
        <f>M43-N43</f>
        <v/>
      </c>
      <c r="P43" s="29">
        <f>MAX(0,MIN(O43,$AQ43-SUMIF($C$4:$AP$4,"&lt;"&amp;O$4,$C43:$AP43)))</f>
        <v/>
      </c>
      <c r="Q43" s="29">
        <f>ROUND(O43-P43,2)</f>
        <v/>
      </c>
      <c r="R43" s="29">
        <f>N(V42)*(1+N('Debt Payoff'!$D$10)/12)</f>
        <v/>
      </c>
      <c r="S43" s="29">
        <f>MIN(R43,N('Debt Payoff'!$E$10))</f>
        <v/>
      </c>
      <c r="T43" s="29">
        <f>R43-S43</f>
        <v/>
      </c>
      <c r="U43" s="29">
        <f>MAX(0,MIN(T43,$AQ43-SUMIF($C$4:$AP$4,"&lt;"&amp;T$4,$C43:$AP43)))</f>
        <v/>
      </c>
      <c r="V43" s="29">
        <f>ROUND(T43-U43,2)</f>
        <v/>
      </c>
      <c r="W43" s="29">
        <f>N(AA42)*(1+N('Debt Payoff'!$D$11)/12)</f>
        <v/>
      </c>
      <c r="X43" s="29">
        <f>MIN(W43,N('Debt Payoff'!$E$11))</f>
        <v/>
      </c>
      <c r="Y43" s="29">
        <f>W43-X43</f>
        <v/>
      </c>
      <c r="Z43" s="29">
        <f>MAX(0,MIN(Y43,$AQ43-SUMIF($C$4:$AP$4,"&lt;"&amp;Y$4,$C43:$AP43)))</f>
        <v/>
      </c>
      <c r="AA43" s="29">
        <f>ROUND(Y43-Z43,2)</f>
        <v/>
      </c>
      <c r="AB43" s="29">
        <f>N(AF42)*(1+N('Debt Payoff'!$D$12)/12)</f>
        <v/>
      </c>
      <c r="AC43" s="29">
        <f>MIN(AB43,N('Debt Payoff'!$E$12))</f>
        <v/>
      </c>
      <c r="AD43" s="29">
        <f>AB43-AC43</f>
        <v/>
      </c>
      <c r="AE43" s="29">
        <f>MAX(0,MIN(AD43,$AQ43-SUMIF($C$4:$AP$4,"&lt;"&amp;AD$4,$C43:$AP43)))</f>
        <v/>
      </c>
      <c r="AF43" s="29">
        <f>ROUND(AD43-AE43,2)</f>
        <v/>
      </c>
      <c r="AG43" s="29">
        <f>N(AK42)*(1+N('Debt Payoff'!$D$13)/12)</f>
        <v/>
      </c>
      <c r="AH43" s="29">
        <f>MIN(AG43,N('Debt Payoff'!$E$13))</f>
        <v/>
      </c>
      <c r="AI43" s="29">
        <f>AG43-AH43</f>
        <v/>
      </c>
      <c r="AJ43" s="29">
        <f>MAX(0,MIN(AI43,$AQ43-SUMIF($C$4:$AP$4,"&lt;"&amp;AI$4,$C43:$AP43)))</f>
        <v/>
      </c>
      <c r="AK43" s="29">
        <f>ROUND(AI43-AJ43,2)</f>
        <v/>
      </c>
      <c r="AL43" s="29">
        <f>N(AP42)*(1+N('Debt Payoff'!$D$14)/12)</f>
        <v/>
      </c>
      <c r="AM43" s="29">
        <f>MIN(AL43,N('Debt Payoff'!$E$14))</f>
        <v/>
      </c>
      <c r="AN43" s="29">
        <f>AL43-AM43</f>
        <v/>
      </c>
      <c r="AO43" s="29">
        <f>MAX(0,MIN(AN43,$AQ43-SUMIF($C$4:$AP$4,"&lt;"&amp;AN$4,$C43:$AP43)))</f>
        <v/>
      </c>
      <c r="AP43" s="29">
        <f>ROUND(AN43-AO43,2)</f>
        <v/>
      </c>
      <c r="AQ43" s="29">
        <f>'Debt Payoff'!$C$19-(D43+I43+N43+S43+X43+AC43+AH43+AM43)</f>
        <v/>
      </c>
      <c r="AR43" s="29">
        <f>G43+L43+Q43+V43+AA43+AF43+AK43+AP43</f>
        <v/>
      </c>
      <c r="AS43" s="29">
        <f>D43+F43+I43+K43+N43+P43+S43+U43+X43+Z43+AC43+AE43+AH43+AJ43+AM43+AO43</f>
        <v/>
      </c>
      <c r="AT43" s="29">
        <f>(C43+H43+M43+R43+W43+AB43+AG43+AL43)-AR42</f>
        <v/>
      </c>
    </row>
    <row r="44">
      <c r="B44" t="n">
        <v>39</v>
      </c>
      <c r="C44" s="29">
        <f>N(G43)*(1+N('Debt Payoff'!$D$7)/12)</f>
        <v/>
      </c>
      <c r="D44" s="29">
        <f>MIN(C44,N('Debt Payoff'!$E$7))</f>
        <v/>
      </c>
      <c r="E44" s="29">
        <f>C44-D44</f>
        <v/>
      </c>
      <c r="F44" s="29">
        <f>MAX(0,MIN(E44,$AQ44-SUMIF($C$4:$AP$4,"&lt;"&amp;E$4,$C44:$AP44)))</f>
        <v/>
      </c>
      <c r="G44" s="29">
        <f>ROUND(E44-F44,2)</f>
        <v/>
      </c>
      <c r="H44" s="29">
        <f>N(L43)*(1+N('Debt Payoff'!$D$8)/12)</f>
        <v/>
      </c>
      <c r="I44" s="29">
        <f>MIN(H44,N('Debt Payoff'!$E$8))</f>
        <v/>
      </c>
      <c r="J44" s="29">
        <f>H44-I44</f>
        <v/>
      </c>
      <c r="K44" s="29">
        <f>MAX(0,MIN(J44,$AQ44-SUMIF($C$4:$AP$4,"&lt;"&amp;J$4,$C44:$AP44)))</f>
        <v/>
      </c>
      <c r="L44" s="29">
        <f>ROUND(J44-K44,2)</f>
        <v/>
      </c>
      <c r="M44" s="29">
        <f>N(Q43)*(1+N('Debt Payoff'!$D$9)/12)</f>
        <v/>
      </c>
      <c r="N44" s="29">
        <f>MIN(M44,N('Debt Payoff'!$E$9))</f>
        <v/>
      </c>
      <c r="O44" s="29">
        <f>M44-N44</f>
        <v/>
      </c>
      <c r="P44" s="29">
        <f>MAX(0,MIN(O44,$AQ44-SUMIF($C$4:$AP$4,"&lt;"&amp;O$4,$C44:$AP44)))</f>
        <v/>
      </c>
      <c r="Q44" s="29">
        <f>ROUND(O44-P44,2)</f>
        <v/>
      </c>
      <c r="R44" s="29">
        <f>N(V43)*(1+N('Debt Payoff'!$D$10)/12)</f>
        <v/>
      </c>
      <c r="S44" s="29">
        <f>MIN(R44,N('Debt Payoff'!$E$10))</f>
        <v/>
      </c>
      <c r="T44" s="29">
        <f>R44-S44</f>
        <v/>
      </c>
      <c r="U44" s="29">
        <f>MAX(0,MIN(T44,$AQ44-SUMIF($C$4:$AP$4,"&lt;"&amp;T$4,$C44:$AP44)))</f>
        <v/>
      </c>
      <c r="V44" s="29">
        <f>ROUND(T44-U44,2)</f>
        <v/>
      </c>
      <c r="W44" s="29">
        <f>N(AA43)*(1+N('Debt Payoff'!$D$11)/12)</f>
        <v/>
      </c>
      <c r="X44" s="29">
        <f>MIN(W44,N('Debt Payoff'!$E$11))</f>
        <v/>
      </c>
      <c r="Y44" s="29">
        <f>W44-X44</f>
        <v/>
      </c>
      <c r="Z44" s="29">
        <f>MAX(0,MIN(Y44,$AQ44-SUMIF($C$4:$AP$4,"&lt;"&amp;Y$4,$C44:$AP44)))</f>
        <v/>
      </c>
      <c r="AA44" s="29">
        <f>ROUND(Y44-Z44,2)</f>
        <v/>
      </c>
      <c r="AB44" s="29">
        <f>N(AF43)*(1+N('Debt Payoff'!$D$12)/12)</f>
        <v/>
      </c>
      <c r="AC44" s="29">
        <f>MIN(AB44,N('Debt Payoff'!$E$12))</f>
        <v/>
      </c>
      <c r="AD44" s="29">
        <f>AB44-AC44</f>
        <v/>
      </c>
      <c r="AE44" s="29">
        <f>MAX(0,MIN(AD44,$AQ44-SUMIF($C$4:$AP$4,"&lt;"&amp;AD$4,$C44:$AP44)))</f>
        <v/>
      </c>
      <c r="AF44" s="29">
        <f>ROUND(AD44-AE44,2)</f>
        <v/>
      </c>
      <c r="AG44" s="29">
        <f>N(AK43)*(1+N('Debt Payoff'!$D$13)/12)</f>
        <v/>
      </c>
      <c r="AH44" s="29">
        <f>MIN(AG44,N('Debt Payoff'!$E$13))</f>
        <v/>
      </c>
      <c r="AI44" s="29">
        <f>AG44-AH44</f>
        <v/>
      </c>
      <c r="AJ44" s="29">
        <f>MAX(0,MIN(AI44,$AQ44-SUMIF($C$4:$AP$4,"&lt;"&amp;AI$4,$C44:$AP44)))</f>
        <v/>
      </c>
      <c r="AK44" s="29">
        <f>ROUND(AI44-AJ44,2)</f>
        <v/>
      </c>
      <c r="AL44" s="29">
        <f>N(AP43)*(1+N('Debt Payoff'!$D$14)/12)</f>
        <v/>
      </c>
      <c r="AM44" s="29">
        <f>MIN(AL44,N('Debt Payoff'!$E$14))</f>
        <v/>
      </c>
      <c r="AN44" s="29">
        <f>AL44-AM44</f>
        <v/>
      </c>
      <c r="AO44" s="29">
        <f>MAX(0,MIN(AN44,$AQ44-SUMIF($C$4:$AP$4,"&lt;"&amp;AN$4,$C44:$AP44)))</f>
        <v/>
      </c>
      <c r="AP44" s="29">
        <f>ROUND(AN44-AO44,2)</f>
        <v/>
      </c>
      <c r="AQ44" s="29">
        <f>'Debt Payoff'!$C$19-(D44+I44+N44+S44+X44+AC44+AH44+AM44)</f>
        <v/>
      </c>
      <c r="AR44" s="29">
        <f>G44+L44+Q44+V44+AA44+AF44+AK44+AP44</f>
        <v/>
      </c>
      <c r="AS44" s="29">
        <f>D44+F44+I44+K44+N44+P44+S44+U44+X44+Z44+AC44+AE44+AH44+AJ44+AM44+AO44</f>
        <v/>
      </c>
      <c r="AT44" s="29">
        <f>(C44+H44+M44+R44+W44+AB44+AG44+AL44)-AR43</f>
        <v/>
      </c>
    </row>
    <row r="45">
      <c r="B45" t="n">
        <v>40</v>
      </c>
      <c r="C45" s="29">
        <f>N(G44)*(1+N('Debt Payoff'!$D$7)/12)</f>
        <v/>
      </c>
      <c r="D45" s="29">
        <f>MIN(C45,N('Debt Payoff'!$E$7))</f>
        <v/>
      </c>
      <c r="E45" s="29">
        <f>C45-D45</f>
        <v/>
      </c>
      <c r="F45" s="29">
        <f>MAX(0,MIN(E45,$AQ45-SUMIF($C$4:$AP$4,"&lt;"&amp;E$4,$C45:$AP45)))</f>
        <v/>
      </c>
      <c r="G45" s="29">
        <f>ROUND(E45-F45,2)</f>
        <v/>
      </c>
      <c r="H45" s="29">
        <f>N(L44)*(1+N('Debt Payoff'!$D$8)/12)</f>
        <v/>
      </c>
      <c r="I45" s="29">
        <f>MIN(H45,N('Debt Payoff'!$E$8))</f>
        <v/>
      </c>
      <c r="J45" s="29">
        <f>H45-I45</f>
        <v/>
      </c>
      <c r="K45" s="29">
        <f>MAX(0,MIN(J45,$AQ45-SUMIF($C$4:$AP$4,"&lt;"&amp;J$4,$C45:$AP45)))</f>
        <v/>
      </c>
      <c r="L45" s="29">
        <f>ROUND(J45-K45,2)</f>
        <v/>
      </c>
      <c r="M45" s="29">
        <f>N(Q44)*(1+N('Debt Payoff'!$D$9)/12)</f>
        <v/>
      </c>
      <c r="N45" s="29">
        <f>MIN(M45,N('Debt Payoff'!$E$9))</f>
        <v/>
      </c>
      <c r="O45" s="29">
        <f>M45-N45</f>
        <v/>
      </c>
      <c r="P45" s="29">
        <f>MAX(0,MIN(O45,$AQ45-SUMIF($C$4:$AP$4,"&lt;"&amp;O$4,$C45:$AP45)))</f>
        <v/>
      </c>
      <c r="Q45" s="29">
        <f>ROUND(O45-P45,2)</f>
        <v/>
      </c>
      <c r="R45" s="29">
        <f>N(V44)*(1+N('Debt Payoff'!$D$10)/12)</f>
        <v/>
      </c>
      <c r="S45" s="29">
        <f>MIN(R45,N('Debt Payoff'!$E$10))</f>
        <v/>
      </c>
      <c r="T45" s="29">
        <f>R45-S45</f>
        <v/>
      </c>
      <c r="U45" s="29">
        <f>MAX(0,MIN(T45,$AQ45-SUMIF($C$4:$AP$4,"&lt;"&amp;T$4,$C45:$AP45)))</f>
        <v/>
      </c>
      <c r="V45" s="29">
        <f>ROUND(T45-U45,2)</f>
        <v/>
      </c>
      <c r="W45" s="29">
        <f>N(AA44)*(1+N('Debt Payoff'!$D$11)/12)</f>
        <v/>
      </c>
      <c r="X45" s="29">
        <f>MIN(W45,N('Debt Payoff'!$E$11))</f>
        <v/>
      </c>
      <c r="Y45" s="29">
        <f>W45-X45</f>
        <v/>
      </c>
      <c r="Z45" s="29">
        <f>MAX(0,MIN(Y45,$AQ45-SUMIF($C$4:$AP$4,"&lt;"&amp;Y$4,$C45:$AP45)))</f>
        <v/>
      </c>
      <c r="AA45" s="29">
        <f>ROUND(Y45-Z45,2)</f>
        <v/>
      </c>
      <c r="AB45" s="29">
        <f>N(AF44)*(1+N('Debt Payoff'!$D$12)/12)</f>
        <v/>
      </c>
      <c r="AC45" s="29">
        <f>MIN(AB45,N('Debt Payoff'!$E$12))</f>
        <v/>
      </c>
      <c r="AD45" s="29">
        <f>AB45-AC45</f>
        <v/>
      </c>
      <c r="AE45" s="29">
        <f>MAX(0,MIN(AD45,$AQ45-SUMIF($C$4:$AP$4,"&lt;"&amp;AD$4,$C45:$AP45)))</f>
        <v/>
      </c>
      <c r="AF45" s="29">
        <f>ROUND(AD45-AE45,2)</f>
        <v/>
      </c>
      <c r="AG45" s="29">
        <f>N(AK44)*(1+N('Debt Payoff'!$D$13)/12)</f>
        <v/>
      </c>
      <c r="AH45" s="29">
        <f>MIN(AG45,N('Debt Payoff'!$E$13))</f>
        <v/>
      </c>
      <c r="AI45" s="29">
        <f>AG45-AH45</f>
        <v/>
      </c>
      <c r="AJ45" s="29">
        <f>MAX(0,MIN(AI45,$AQ45-SUMIF($C$4:$AP$4,"&lt;"&amp;AI$4,$C45:$AP45)))</f>
        <v/>
      </c>
      <c r="AK45" s="29">
        <f>ROUND(AI45-AJ45,2)</f>
        <v/>
      </c>
      <c r="AL45" s="29">
        <f>N(AP44)*(1+N('Debt Payoff'!$D$14)/12)</f>
        <v/>
      </c>
      <c r="AM45" s="29">
        <f>MIN(AL45,N('Debt Payoff'!$E$14))</f>
        <v/>
      </c>
      <c r="AN45" s="29">
        <f>AL45-AM45</f>
        <v/>
      </c>
      <c r="AO45" s="29">
        <f>MAX(0,MIN(AN45,$AQ45-SUMIF($C$4:$AP$4,"&lt;"&amp;AN$4,$C45:$AP45)))</f>
        <v/>
      </c>
      <c r="AP45" s="29">
        <f>ROUND(AN45-AO45,2)</f>
        <v/>
      </c>
      <c r="AQ45" s="29">
        <f>'Debt Payoff'!$C$19-(D45+I45+N45+S45+X45+AC45+AH45+AM45)</f>
        <v/>
      </c>
      <c r="AR45" s="29">
        <f>G45+L45+Q45+V45+AA45+AF45+AK45+AP45</f>
        <v/>
      </c>
      <c r="AS45" s="29">
        <f>D45+F45+I45+K45+N45+P45+S45+U45+X45+Z45+AC45+AE45+AH45+AJ45+AM45+AO45</f>
        <v/>
      </c>
      <c r="AT45" s="29">
        <f>(C45+H45+M45+R45+W45+AB45+AG45+AL45)-AR44</f>
        <v/>
      </c>
    </row>
    <row r="46">
      <c r="B46" t="n">
        <v>41</v>
      </c>
      <c r="C46" s="29">
        <f>N(G45)*(1+N('Debt Payoff'!$D$7)/12)</f>
        <v/>
      </c>
      <c r="D46" s="29">
        <f>MIN(C46,N('Debt Payoff'!$E$7))</f>
        <v/>
      </c>
      <c r="E46" s="29">
        <f>C46-D46</f>
        <v/>
      </c>
      <c r="F46" s="29">
        <f>MAX(0,MIN(E46,$AQ46-SUMIF($C$4:$AP$4,"&lt;"&amp;E$4,$C46:$AP46)))</f>
        <v/>
      </c>
      <c r="G46" s="29">
        <f>ROUND(E46-F46,2)</f>
        <v/>
      </c>
      <c r="H46" s="29">
        <f>N(L45)*(1+N('Debt Payoff'!$D$8)/12)</f>
        <v/>
      </c>
      <c r="I46" s="29">
        <f>MIN(H46,N('Debt Payoff'!$E$8))</f>
        <v/>
      </c>
      <c r="J46" s="29">
        <f>H46-I46</f>
        <v/>
      </c>
      <c r="K46" s="29">
        <f>MAX(0,MIN(J46,$AQ46-SUMIF($C$4:$AP$4,"&lt;"&amp;J$4,$C46:$AP46)))</f>
        <v/>
      </c>
      <c r="L46" s="29">
        <f>ROUND(J46-K46,2)</f>
        <v/>
      </c>
      <c r="M46" s="29">
        <f>N(Q45)*(1+N('Debt Payoff'!$D$9)/12)</f>
        <v/>
      </c>
      <c r="N46" s="29">
        <f>MIN(M46,N('Debt Payoff'!$E$9))</f>
        <v/>
      </c>
      <c r="O46" s="29">
        <f>M46-N46</f>
        <v/>
      </c>
      <c r="P46" s="29">
        <f>MAX(0,MIN(O46,$AQ46-SUMIF($C$4:$AP$4,"&lt;"&amp;O$4,$C46:$AP46)))</f>
        <v/>
      </c>
      <c r="Q46" s="29">
        <f>ROUND(O46-P46,2)</f>
        <v/>
      </c>
      <c r="R46" s="29">
        <f>N(V45)*(1+N('Debt Payoff'!$D$10)/12)</f>
        <v/>
      </c>
      <c r="S46" s="29">
        <f>MIN(R46,N('Debt Payoff'!$E$10))</f>
        <v/>
      </c>
      <c r="T46" s="29">
        <f>R46-S46</f>
        <v/>
      </c>
      <c r="U46" s="29">
        <f>MAX(0,MIN(T46,$AQ46-SUMIF($C$4:$AP$4,"&lt;"&amp;T$4,$C46:$AP46)))</f>
        <v/>
      </c>
      <c r="V46" s="29">
        <f>ROUND(T46-U46,2)</f>
        <v/>
      </c>
      <c r="W46" s="29">
        <f>N(AA45)*(1+N('Debt Payoff'!$D$11)/12)</f>
        <v/>
      </c>
      <c r="X46" s="29">
        <f>MIN(W46,N('Debt Payoff'!$E$11))</f>
        <v/>
      </c>
      <c r="Y46" s="29">
        <f>W46-X46</f>
        <v/>
      </c>
      <c r="Z46" s="29">
        <f>MAX(0,MIN(Y46,$AQ46-SUMIF($C$4:$AP$4,"&lt;"&amp;Y$4,$C46:$AP46)))</f>
        <v/>
      </c>
      <c r="AA46" s="29">
        <f>ROUND(Y46-Z46,2)</f>
        <v/>
      </c>
      <c r="AB46" s="29">
        <f>N(AF45)*(1+N('Debt Payoff'!$D$12)/12)</f>
        <v/>
      </c>
      <c r="AC46" s="29">
        <f>MIN(AB46,N('Debt Payoff'!$E$12))</f>
        <v/>
      </c>
      <c r="AD46" s="29">
        <f>AB46-AC46</f>
        <v/>
      </c>
      <c r="AE46" s="29">
        <f>MAX(0,MIN(AD46,$AQ46-SUMIF($C$4:$AP$4,"&lt;"&amp;AD$4,$C46:$AP46)))</f>
        <v/>
      </c>
      <c r="AF46" s="29">
        <f>ROUND(AD46-AE46,2)</f>
        <v/>
      </c>
      <c r="AG46" s="29">
        <f>N(AK45)*(1+N('Debt Payoff'!$D$13)/12)</f>
        <v/>
      </c>
      <c r="AH46" s="29">
        <f>MIN(AG46,N('Debt Payoff'!$E$13))</f>
        <v/>
      </c>
      <c r="AI46" s="29">
        <f>AG46-AH46</f>
        <v/>
      </c>
      <c r="AJ46" s="29">
        <f>MAX(0,MIN(AI46,$AQ46-SUMIF($C$4:$AP$4,"&lt;"&amp;AI$4,$C46:$AP46)))</f>
        <v/>
      </c>
      <c r="AK46" s="29">
        <f>ROUND(AI46-AJ46,2)</f>
        <v/>
      </c>
      <c r="AL46" s="29">
        <f>N(AP45)*(1+N('Debt Payoff'!$D$14)/12)</f>
        <v/>
      </c>
      <c r="AM46" s="29">
        <f>MIN(AL46,N('Debt Payoff'!$E$14))</f>
        <v/>
      </c>
      <c r="AN46" s="29">
        <f>AL46-AM46</f>
        <v/>
      </c>
      <c r="AO46" s="29">
        <f>MAX(0,MIN(AN46,$AQ46-SUMIF($C$4:$AP$4,"&lt;"&amp;AN$4,$C46:$AP46)))</f>
        <v/>
      </c>
      <c r="AP46" s="29">
        <f>ROUND(AN46-AO46,2)</f>
        <v/>
      </c>
      <c r="AQ46" s="29">
        <f>'Debt Payoff'!$C$19-(D46+I46+N46+S46+X46+AC46+AH46+AM46)</f>
        <v/>
      </c>
      <c r="AR46" s="29">
        <f>G46+L46+Q46+V46+AA46+AF46+AK46+AP46</f>
        <v/>
      </c>
      <c r="AS46" s="29">
        <f>D46+F46+I46+K46+N46+P46+S46+U46+X46+Z46+AC46+AE46+AH46+AJ46+AM46+AO46</f>
        <v/>
      </c>
      <c r="AT46" s="29">
        <f>(C46+H46+M46+R46+W46+AB46+AG46+AL46)-AR45</f>
        <v/>
      </c>
    </row>
    <row r="47">
      <c r="B47" t="n">
        <v>42</v>
      </c>
      <c r="C47" s="29">
        <f>N(G46)*(1+N('Debt Payoff'!$D$7)/12)</f>
        <v/>
      </c>
      <c r="D47" s="29">
        <f>MIN(C47,N('Debt Payoff'!$E$7))</f>
        <v/>
      </c>
      <c r="E47" s="29">
        <f>C47-D47</f>
        <v/>
      </c>
      <c r="F47" s="29">
        <f>MAX(0,MIN(E47,$AQ47-SUMIF($C$4:$AP$4,"&lt;"&amp;E$4,$C47:$AP47)))</f>
        <v/>
      </c>
      <c r="G47" s="29">
        <f>ROUND(E47-F47,2)</f>
        <v/>
      </c>
      <c r="H47" s="29">
        <f>N(L46)*(1+N('Debt Payoff'!$D$8)/12)</f>
        <v/>
      </c>
      <c r="I47" s="29">
        <f>MIN(H47,N('Debt Payoff'!$E$8))</f>
        <v/>
      </c>
      <c r="J47" s="29">
        <f>H47-I47</f>
        <v/>
      </c>
      <c r="K47" s="29">
        <f>MAX(0,MIN(J47,$AQ47-SUMIF($C$4:$AP$4,"&lt;"&amp;J$4,$C47:$AP47)))</f>
        <v/>
      </c>
      <c r="L47" s="29">
        <f>ROUND(J47-K47,2)</f>
        <v/>
      </c>
      <c r="M47" s="29">
        <f>N(Q46)*(1+N('Debt Payoff'!$D$9)/12)</f>
        <v/>
      </c>
      <c r="N47" s="29">
        <f>MIN(M47,N('Debt Payoff'!$E$9))</f>
        <v/>
      </c>
      <c r="O47" s="29">
        <f>M47-N47</f>
        <v/>
      </c>
      <c r="P47" s="29">
        <f>MAX(0,MIN(O47,$AQ47-SUMIF($C$4:$AP$4,"&lt;"&amp;O$4,$C47:$AP47)))</f>
        <v/>
      </c>
      <c r="Q47" s="29">
        <f>ROUND(O47-P47,2)</f>
        <v/>
      </c>
      <c r="R47" s="29">
        <f>N(V46)*(1+N('Debt Payoff'!$D$10)/12)</f>
        <v/>
      </c>
      <c r="S47" s="29">
        <f>MIN(R47,N('Debt Payoff'!$E$10))</f>
        <v/>
      </c>
      <c r="T47" s="29">
        <f>R47-S47</f>
        <v/>
      </c>
      <c r="U47" s="29">
        <f>MAX(0,MIN(T47,$AQ47-SUMIF($C$4:$AP$4,"&lt;"&amp;T$4,$C47:$AP47)))</f>
        <v/>
      </c>
      <c r="V47" s="29">
        <f>ROUND(T47-U47,2)</f>
        <v/>
      </c>
      <c r="W47" s="29">
        <f>N(AA46)*(1+N('Debt Payoff'!$D$11)/12)</f>
        <v/>
      </c>
      <c r="X47" s="29">
        <f>MIN(W47,N('Debt Payoff'!$E$11))</f>
        <v/>
      </c>
      <c r="Y47" s="29">
        <f>W47-X47</f>
        <v/>
      </c>
      <c r="Z47" s="29">
        <f>MAX(0,MIN(Y47,$AQ47-SUMIF($C$4:$AP$4,"&lt;"&amp;Y$4,$C47:$AP47)))</f>
        <v/>
      </c>
      <c r="AA47" s="29">
        <f>ROUND(Y47-Z47,2)</f>
        <v/>
      </c>
      <c r="AB47" s="29">
        <f>N(AF46)*(1+N('Debt Payoff'!$D$12)/12)</f>
        <v/>
      </c>
      <c r="AC47" s="29">
        <f>MIN(AB47,N('Debt Payoff'!$E$12))</f>
        <v/>
      </c>
      <c r="AD47" s="29">
        <f>AB47-AC47</f>
        <v/>
      </c>
      <c r="AE47" s="29">
        <f>MAX(0,MIN(AD47,$AQ47-SUMIF($C$4:$AP$4,"&lt;"&amp;AD$4,$C47:$AP47)))</f>
        <v/>
      </c>
      <c r="AF47" s="29">
        <f>ROUND(AD47-AE47,2)</f>
        <v/>
      </c>
      <c r="AG47" s="29">
        <f>N(AK46)*(1+N('Debt Payoff'!$D$13)/12)</f>
        <v/>
      </c>
      <c r="AH47" s="29">
        <f>MIN(AG47,N('Debt Payoff'!$E$13))</f>
        <v/>
      </c>
      <c r="AI47" s="29">
        <f>AG47-AH47</f>
        <v/>
      </c>
      <c r="AJ47" s="29">
        <f>MAX(0,MIN(AI47,$AQ47-SUMIF($C$4:$AP$4,"&lt;"&amp;AI$4,$C47:$AP47)))</f>
        <v/>
      </c>
      <c r="AK47" s="29">
        <f>ROUND(AI47-AJ47,2)</f>
        <v/>
      </c>
      <c r="AL47" s="29">
        <f>N(AP46)*(1+N('Debt Payoff'!$D$14)/12)</f>
        <v/>
      </c>
      <c r="AM47" s="29">
        <f>MIN(AL47,N('Debt Payoff'!$E$14))</f>
        <v/>
      </c>
      <c r="AN47" s="29">
        <f>AL47-AM47</f>
        <v/>
      </c>
      <c r="AO47" s="29">
        <f>MAX(0,MIN(AN47,$AQ47-SUMIF($C$4:$AP$4,"&lt;"&amp;AN$4,$C47:$AP47)))</f>
        <v/>
      </c>
      <c r="AP47" s="29">
        <f>ROUND(AN47-AO47,2)</f>
        <v/>
      </c>
      <c r="AQ47" s="29">
        <f>'Debt Payoff'!$C$19-(D47+I47+N47+S47+X47+AC47+AH47+AM47)</f>
        <v/>
      </c>
      <c r="AR47" s="29">
        <f>G47+L47+Q47+V47+AA47+AF47+AK47+AP47</f>
        <v/>
      </c>
      <c r="AS47" s="29">
        <f>D47+F47+I47+K47+N47+P47+S47+U47+X47+Z47+AC47+AE47+AH47+AJ47+AM47+AO47</f>
        <v/>
      </c>
      <c r="AT47" s="29">
        <f>(C47+H47+M47+R47+W47+AB47+AG47+AL47)-AR46</f>
        <v/>
      </c>
    </row>
    <row r="48">
      <c r="B48" t="n">
        <v>43</v>
      </c>
      <c r="C48" s="29">
        <f>N(G47)*(1+N('Debt Payoff'!$D$7)/12)</f>
        <v/>
      </c>
      <c r="D48" s="29">
        <f>MIN(C48,N('Debt Payoff'!$E$7))</f>
        <v/>
      </c>
      <c r="E48" s="29">
        <f>C48-D48</f>
        <v/>
      </c>
      <c r="F48" s="29">
        <f>MAX(0,MIN(E48,$AQ48-SUMIF($C$4:$AP$4,"&lt;"&amp;E$4,$C48:$AP48)))</f>
        <v/>
      </c>
      <c r="G48" s="29">
        <f>ROUND(E48-F48,2)</f>
        <v/>
      </c>
      <c r="H48" s="29">
        <f>N(L47)*(1+N('Debt Payoff'!$D$8)/12)</f>
        <v/>
      </c>
      <c r="I48" s="29">
        <f>MIN(H48,N('Debt Payoff'!$E$8))</f>
        <v/>
      </c>
      <c r="J48" s="29">
        <f>H48-I48</f>
        <v/>
      </c>
      <c r="K48" s="29">
        <f>MAX(0,MIN(J48,$AQ48-SUMIF($C$4:$AP$4,"&lt;"&amp;J$4,$C48:$AP48)))</f>
        <v/>
      </c>
      <c r="L48" s="29">
        <f>ROUND(J48-K48,2)</f>
        <v/>
      </c>
      <c r="M48" s="29">
        <f>N(Q47)*(1+N('Debt Payoff'!$D$9)/12)</f>
        <v/>
      </c>
      <c r="N48" s="29">
        <f>MIN(M48,N('Debt Payoff'!$E$9))</f>
        <v/>
      </c>
      <c r="O48" s="29">
        <f>M48-N48</f>
        <v/>
      </c>
      <c r="P48" s="29">
        <f>MAX(0,MIN(O48,$AQ48-SUMIF($C$4:$AP$4,"&lt;"&amp;O$4,$C48:$AP48)))</f>
        <v/>
      </c>
      <c r="Q48" s="29">
        <f>ROUND(O48-P48,2)</f>
        <v/>
      </c>
      <c r="R48" s="29">
        <f>N(V47)*(1+N('Debt Payoff'!$D$10)/12)</f>
        <v/>
      </c>
      <c r="S48" s="29">
        <f>MIN(R48,N('Debt Payoff'!$E$10))</f>
        <v/>
      </c>
      <c r="T48" s="29">
        <f>R48-S48</f>
        <v/>
      </c>
      <c r="U48" s="29">
        <f>MAX(0,MIN(T48,$AQ48-SUMIF($C$4:$AP$4,"&lt;"&amp;T$4,$C48:$AP48)))</f>
        <v/>
      </c>
      <c r="V48" s="29">
        <f>ROUND(T48-U48,2)</f>
        <v/>
      </c>
      <c r="W48" s="29">
        <f>N(AA47)*(1+N('Debt Payoff'!$D$11)/12)</f>
        <v/>
      </c>
      <c r="X48" s="29">
        <f>MIN(W48,N('Debt Payoff'!$E$11))</f>
        <v/>
      </c>
      <c r="Y48" s="29">
        <f>W48-X48</f>
        <v/>
      </c>
      <c r="Z48" s="29">
        <f>MAX(0,MIN(Y48,$AQ48-SUMIF($C$4:$AP$4,"&lt;"&amp;Y$4,$C48:$AP48)))</f>
        <v/>
      </c>
      <c r="AA48" s="29">
        <f>ROUND(Y48-Z48,2)</f>
        <v/>
      </c>
      <c r="AB48" s="29">
        <f>N(AF47)*(1+N('Debt Payoff'!$D$12)/12)</f>
        <v/>
      </c>
      <c r="AC48" s="29">
        <f>MIN(AB48,N('Debt Payoff'!$E$12))</f>
        <v/>
      </c>
      <c r="AD48" s="29">
        <f>AB48-AC48</f>
        <v/>
      </c>
      <c r="AE48" s="29">
        <f>MAX(0,MIN(AD48,$AQ48-SUMIF($C$4:$AP$4,"&lt;"&amp;AD$4,$C48:$AP48)))</f>
        <v/>
      </c>
      <c r="AF48" s="29">
        <f>ROUND(AD48-AE48,2)</f>
        <v/>
      </c>
      <c r="AG48" s="29">
        <f>N(AK47)*(1+N('Debt Payoff'!$D$13)/12)</f>
        <v/>
      </c>
      <c r="AH48" s="29">
        <f>MIN(AG48,N('Debt Payoff'!$E$13))</f>
        <v/>
      </c>
      <c r="AI48" s="29">
        <f>AG48-AH48</f>
        <v/>
      </c>
      <c r="AJ48" s="29">
        <f>MAX(0,MIN(AI48,$AQ48-SUMIF($C$4:$AP$4,"&lt;"&amp;AI$4,$C48:$AP48)))</f>
        <v/>
      </c>
      <c r="AK48" s="29">
        <f>ROUND(AI48-AJ48,2)</f>
        <v/>
      </c>
      <c r="AL48" s="29">
        <f>N(AP47)*(1+N('Debt Payoff'!$D$14)/12)</f>
        <v/>
      </c>
      <c r="AM48" s="29">
        <f>MIN(AL48,N('Debt Payoff'!$E$14))</f>
        <v/>
      </c>
      <c r="AN48" s="29">
        <f>AL48-AM48</f>
        <v/>
      </c>
      <c r="AO48" s="29">
        <f>MAX(0,MIN(AN48,$AQ48-SUMIF($C$4:$AP$4,"&lt;"&amp;AN$4,$C48:$AP48)))</f>
        <v/>
      </c>
      <c r="AP48" s="29">
        <f>ROUND(AN48-AO48,2)</f>
        <v/>
      </c>
      <c r="AQ48" s="29">
        <f>'Debt Payoff'!$C$19-(D48+I48+N48+S48+X48+AC48+AH48+AM48)</f>
        <v/>
      </c>
      <c r="AR48" s="29">
        <f>G48+L48+Q48+V48+AA48+AF48+AK48+AP48</f>
        <v/>
      </c>
      <c r="AS48" s="29">
        <f>D48+F48+I48+K48+N48+P48+S48+U48+X48+Z48+AC48+AE48+AH48+AJ48+AM48+AO48</f>
        <v/>
      </c>
      <c r="AT48" s="29">
        <f>(C48+H48+M48+R48+W48+AB48+AG48+AL48)-AR47</f>
        <v/>
      </c>
    </row>
    <row r="49">
      <c r="B49" t="n">
        <v>44</v>
      </c>
      <c r="C49" s="29">
        <f>N(G48)*(1+N('Debt Payoff'!$D$7)/12)</f>
        <v/>
      </c>
      <c r="D49" s="29">
        <f>MIN(C49,N('Debt Payoff'!$E$7))</f>
        <v/>
      </c>
      <c r="E49" s="29">
        <f>C49-D49</f>
        <v/>
      </c>
      <c r="F49" s="29">
        <f>MAX(0,MIN(E49,$AQ49-SUMIF($C$4:$AP$4,"&lt;"&amp;E$4,$C49:$AP49)))</f>
        <v/>
      </c>
      <c r="G49" s="29">
        <f>ROUND(E49-F49,2)</f>
        <v/>
      </c>
      <c r="H49" s="29">
        <f>N(L48)*(1+N('Debt Payoff'!$D$8)/12)</f>
        <v/>
      </c>
      <c r="I49" s="29">
        <f>MIN(H49,N('Debt Payoff'!$E$8))</f>
        <v/>
      </c>
      <c r="J49" s="29">
        <f>H49-I49</f>
        <v/>
      </c>
      <c r="K49" s="29">
        <f>MAX(0,MIN(J49,$AQ49-SUMIF($C$4:$AP$4,"&lt;"&amp;J$4,$C49:$AP49)))</f>
        <v/>
      </c>
      <c r="L49" s="29">
        <f>ROUND(J49-K49,2)</f>
        <v/>
      </c>
      <c r="M49" s="29">
        <f>N(Q48)*(1+N('Debt Payoff'!$D$9)/12)</f>
        <v/>
      </c>
      <c r="N49" s="29">
        <f>MIN(M49,N('Debt Payoff'!$E$9))</f>
        <v/>
      </c>
      <c r="O49" s="29">
        <f>M49-N49</f>
        <v/>
      </c>
      <c r="P49" s="29">
        <f>MAX(0,MIN(O49,$AQ49-SUMIF($C$4:$AP$4,"&lt;"&amp;O$4,$C49:$AP49)))</f>
        <v/>
      </c>
      <c r="Q49" s="29">
        <f>ROUND(O49-P49,2)</f>
        <v/>
      </c>
      <c r="R49" s="29">
        <f>N(V48)*(1+N('Debt Payoff'!$D$10)/12)</f>
        <v/>
      </c>
      <c r="S49" s="29">
        <f>MIN(R49,N('Debt Payoff'!$E$10))</f>
        <v/>
      </c>
      <c r="T49" s="29">
        <f>R49-S49</f>
        <v/>
      </c>
      <c r="U49" s="29">
        <f>MAX(0,MIN(T49,$AQ49-SUMIF($C$4:$AP$4,"&lt;"&amp;T$4,$C49:$AP49)))</f>
        <v/>
      </c>
      <c r="V49" s="29">
        <f>ROUND(T49-U49,2)</f>
        <v/>
      </c>
      <c r="W49" s="29">
        <f>N(AA48)*(1+N('Debt Payoff'!$D$11)/12)</f>
        <v/>
      </c>
      <c r="X49" s="29">
        <f>MIN(W49,N('Debt Payoff'!$E$11))</f>
        <v/>
      </c>
      <c r="Y49" s="29">
        <f>W49-X49</f>
        <v/>
      </c>
      <c r="Z49" s="29">
        <f>MAX(0,MIN(Y49,$AQ49-SUMIF($C$4:$AP$4,"&lt;"&amp;Y$4,$C49:$AP49)))</f>
        <v/>
      </c>
      <c r="AA49" s="29">
        <f>ROUND(Y49-Z49,2)</f>
        <v/>
      </c>
      <c r="AB49" s="29">
        <f>N(AF48)*(1+N('Debt Payoff'!$D$12)/12)</f>
        <v/>
      </c>
      <c r="AC49" s="29">
        <f>MIN(AB49,N('Debt Payoff'!$E$12))</f>
        <v/>
      </c>
      <c r="AD49" s="29">
        <f>AB49-AC49</f>
        <v/>
      </c>
      <c r="AE49" s="29">
        <f>MAX(0,MIN(AD49,$AQ49-SUMIF($C$4:$AP$4,"&lt;"&amp;AD$4,$C49:$AP49)))</f>
        <v/>
      </c>
      <c r="AF49" s="29">
        <f>ROUND(AD49-AE49,2)</f>
        <v/>
      </c>
      <c r="AG49" s="29">
        <f>N(AK48)*(1+N('Debt Payoff'!$D$13)/12)</f>
        <v/>
      </c>
      <c r="AH49" s="29">
        <f>MIN(AG49,N('Debt Payoff'!$E$13))</f>
        <v/>
      </c>
      <c r="AI49" s="29">
        <f>AG49-AH49</f>
        <v/>
      </c>
      <c r="AJ49" s="29">
        <f>MAX(0,MIN(AI49,$AQ49-SUMIF($C$4:$AP$4,"&lt;"&amp;AI$4,$C49:$AP49)))</f>
        <v/>
      </c>
      <c r="AK49" s="29">
        <f>ROUND(AI49-AJ49,2)</f>
        <v/>
      </c>
      <c r="AL49" s="29">
        <f>N(AP48)*(1+N('Debt Payoff'!$D$14)/12)</f>
        <v/>
      </c>
      <c r="AM49" s="29">
        <f>MIN(AL49,N('Debt Payoff'!$E$14))</f>
        <v/>
      </c>
      <c r="AN49" s="29">
        <f>AL49-AM49</f>
        <v/>
      </c>
      <c r="AO49" s="29">
        <f>MAX(0,MIN(AN49,$AQ49-SUMIF($C$4:$AP$4,"&lt;"&amp;AN$4,$C49:$AP49)))</f>
        <v/>
      </c>
      <c r="AP49" s="29">
        <f>ROUND(AN49-AO49,2)</f>
        <v/>
      </c>
      <c r="AQ49" s="29">
        <f>'Debt Payoff'!$C$19-(D49+I49+N49+S49+X49+AC49+AH49+AM49)</f>
        <v/>
      </c>
      <c r="AR49" s="29">
        <f>G49+L49+Q49+V49+AA49+AF49+AK49+AP49</f>
        <v/>
      </c>
      <c r="AS49" s="29">
        <f>D49+F49+I49+K49+N49+P49+S49+U49+X49+Z49+AC49+AE49+AH49+AJ49+AM49+AO49</f>
        <v/>
      </c>
      <c r="AT49" s="29">
        <f>(C49+H49+M49+R49+W49+AB49+AG49+AL49)-AR48</f>
        <v/>
      </c>
    </row>
    <row r="50">
      <c r="B50" t="n">
        <v>45</v>
      </c>
      <c r="C50" s="29">
        <f>N(G49)*(1+N('Debt Payoff'!$D$7)/12)</f>
        <v/>
      </c>
      <c r="D50" s="29">
        <f>MIN(C50,N('Debt Payoff'!$E$7))</f>
        <v/>
      </c>
      <c r="E50" s="29">
        <f>C50-D50</f>
        <v/>
      </c>
      <c r="F50" s="29">
        <f>MAX(0,MIN(E50,$AQ50-SUMIF($C$4:$AP$4,"&lt;"&amp;E$4,$C50:$AP50)))</f>
        <v/>
      </c>
      <c r="G50" s="29">
        <f>ROUND(E50-F50,2)</f>
        <v/>
      </c>
      <c r="H50" s="29">
        <f>N(L49)*(1+N('Debt Payoff'!$D$8)/12)</f>
        <v/>
      </c>
      <c r="I50" s="29">
        <f>MIN(H50,N('Debt Payoff'!$E$8))</f>
        <v/>
      </c>
      <c r="J50" s="29">
        <f>H50-I50</f>
        <v/>
      </c>
      <c r="K50" s="29">
        <f>MAX(0,MIN(J50,$AQ50-SUMIF($C$4:$AP$4,"&lt;"&amp;J$4,$C50:$AP50)))</f>
        <v/>
      </c>
      <c r="L50" s="29">
        <f>ROUND(J50-K50,2)</f>
        <v/>
      </c>
      <c r="M50" s="29">
        <f>N(Q49)*(1+N('Debt Payoff'!$D$9)/12)</f>
        <v/>
      </c>
      <c r="N50" s="29">
        <f>MIN(M50,N('Debt Payoff'!$E$9))</f>
        <v/>
      </c>
      <c r="O50" s="29">
        <f>M50-N50</f>
        <v/>
      </c>
      <c r="P50" s="29">
        <f>MAX(0,MIN(O50,$AQ50-SUMIF($C$4:$AP$4,"&lt;"&amp;O$4,$C50:$AP50)))</f>
        <v/>
      </c>
      <c r="Q50" s="29">
        <f>ROUND(O50-P50,2)</f>
        <v/>
      </c>
      <c r="R50" s="29">
        <f>N(V49)*(1+N('Debt Payoff'!$D$10)/12)</f>
        <v/>
      </c>
      <c r="S50" s="29">
        <f>MIN(R50,N('Debt Payoff'!$E$10))</f>
        <v/>
      </c>
      <c r="T50" s="29">
        <f>R50-S50</f>
        <v/>
      </c>
      <c r="U50" s="29">
        <f>MAX(0,MIN(T50,$AQ50-SUMIF($C$4:$AP$4,"&lt;"&amp;T$4,$C50:$AP50)))</f>
        <v/>
      </c>
      <c r="V50" s="29">
        <f>ROUND(T50-U50,2)</f>
        <v/>
      </c>
      <c r="W50" s="29">
        <f>N(AA49)*(1+N('Debt Payoff'!$D$11)/12)</f>
        <v/>
      </c>
      <c r="X50" s="29">
        <f>MIN(W50,N('Debt Payoff'!$E$11))</f>
        <v/>
      </c>
      <c r="Y50" s="29">
        <f>W50-X50</f>
        <v/>
      </c>
      <c r="Z50" s="29">
        <f>MAX(0,MIN(Y50,$AQ50-SUMIF($C$4:$AP$4,"&lt;"&amp;Y$4,$C50:$AP50)))</f>
        <v/>
      </c>
      <c r="AA50" s="29">
        <f>ROUND(Y50-Z50,2)</f>
        <v/>
      </c>
      <c r="AB50" s="29">
        <f>N(AF49)*(1+N('Debt Payoff'!$D$12)/12)</f>
        <v/>
      </c>
      <c r="AC50" s="29">
        <f>MIN(AB50,N('Debt Payoff'!$E$12))</f>
        <v/>
      </c>
      <c r="AD50" s="29">
        <f>AB50-AC50</f>
        <v/>
      </c>
      <c r="AE50" s="29">
        <f>MAX(0,MIN(AD50,$AQ50-SUMIF($C$4:$AP$4,"&lt;"&amp;AD$4,$C50:$AP50)))</f>
        <v/>
      </c>
      <c r="AF50" s="29">
        <f>ROUND(AD50-AE50,2)</f>
        <v/>
      </c>
      <c r="AG50" s="29">
        <f>N(AK49)*(1+N('Debt Payoff'!$D$13)/12)</f>
        <v/>
      </c>
      <c r="AH50" s="29">
        <f>MIN(AG50,N('Debt Payoff'!$E$13))</f>
        <v/>
      </c>
      <c r="AI50" s="29">
        <f>AG50-AH50</f>
        <v/>
      </c>
      <c r="AJ50" s="29">
        <f>MAX(0,MIN(AI50,$AQ50-SUMIF($C$4:$AP$4,"&lt;"&amp;AI$4,$C50:$AP50)))</f>
        <v/>
      </c>
      <c r="AK50" s="29">
        <f>ROUND(AI50-AJ50,2)</f>
        <v/>
      </c>
      <c r="AL50" s="29">
        <f>N(AP49)*(1+N('Debt Payoff'!$D$14)/12)</f>
        <v/>
      </c>
      <c r="AM50" s="29">
        <f>MIN(AL50,N('Debt Payoff'!$E$14))</f>
        <v/>
      </c>
      <c r="AN50" s="29">
        <f>AL50-AM50</f>
        <v/>
      </c>
      <c r="AO50" s="29">
        <f>MAX(0,MIN(AN50,$AQ50-SUMIF($C$4:$AP$4,"&lt;"&amp;AN$4,$C50:$AP50)))</f>
        <v/>
      </c>
      <c r="AP50" s="29">
        <f>ROUND(AN50-AO50,2)</f>
        <v/>
      </c>
      <c r="AQ50" s="29">
        <f>'Debt Payoff'!$C$19-(D50+I50+N50+S50+X50+AC50+AH50+AM50)</f>
        <v/>
      </c>
      <c r="AR50" s="29">
        <f>G50+L50+Q50+V50+AA50+AF50+AK50+AP50</f>
        <v/>
      </c>
      <c r="AS50" s="29">
        <f>D50+F50+I50+K50+N50+P50+S50+U50+X50+Z50+AC50+AE50+AH50+AJ50+AM50+AO50</f>
        <v/>
      </c>
      <c r="AT50" s="29">
        <f>(C50+H50+M50+R50+W50+AB50+AG50+AL50)-AR49</f>
        <v/>
      </c>
    </row>
    <row r="51">
      <c r="B51" t="n">
        <v>46</v>
      </c>
      <c r="C51" s="29">
        <f>N(G50)*(1+N('Debt Payoff'!$D$7)/12)</f>
        <v/>
      </c>
      <c r="D51" s="29">
        <f>MIN(C51,N('Debt Payoff'!$E$7))</f>
        <v/>
      </c>
      <c r="E51" s="29">
        <f>C51-D51</f>
        <v/>
      </c>
      <c r="F51" s="29">
        <f>MAX(0,MIN(E51,$AQ51-SUMIF($C$4:$AP$4,"&lt;"&amp;E$4,$C51:$AP51)))</f>
        <v/>
      </c>
      <c r="G51" s="29">
        <f>ROUND(E51-F51,2)</f>
        <v/>
      </c>
      <c r="H51" s="29">
        <f>N(L50)*(1+N('Debt Payoff'!$D$8)/12)</f>
        <v/>
      </c>
      <c r="I51" s="29">
        <f>MIN(H51,N('Debt Payoff'!$E$8))</f>
        <v/>
      </c>
      <c r="J51" s="29">
        <f>H51-I51</f>
        <v/>
      </c>
      <c r="K51" s="29">
        <f>MAX(0,MIN(J51,$AQ51-SUMIF($C$4:$AP$4,"&lt;"&amp;J$4,$C51:$AP51)))</f>
        <v/>
      </c>
      <c r="L51" s="29">
        <f>ROUND(J51-K51,2)</f>
        <v/>
      </c>
      <c r="M51" s="29">
        <f>N(Q50)*(1+N('Debt Payoff'!$D$9)/12)</f>
        <v/>
      </c>
      <c r="N51" s="29">
        <f>MIN(M51,N('Debt Payoff'!$E$9))</f>
        <v/>
      </c>
      <c r="O51" s="29">
        <f>M51-N51</f>
        <v/>
      </c>
      <c r="P51" s="29">
        <f>MAX(0,MIN(O51,$AQ51-SUMIF($C$4:$AP$4,"&lt;"&amp;O$4,$C51:$AP51)))</f>
        <v/>
      </c>
      <c r="Q51" s="29">
        <f>ROUND(O51-P51,2)</f>
        <v/>
      </c>
      <c r="R51" s="29">
        <f>N(V50)*(1+N('Debt Payoff'!$D$10)/12)</f>
        <v/>
      </c>
      <c r="S51" s="29">
        <f>MIN(R51,N('Debt Payoff'!$E$10))</f>
        <v/>
      </c>
      <c r="T51" s="29">
        <f>R51-S51</f>
        <v/>
      </c>
      <c r="U51" s="29">
        <f>MAX(0,MIN(T51,$AQ51-SUMIF($C$4:$AP$4,"&lt;"&amp;T$4,$C51:$AP51)))</f>
        <v/>
      </c>
      <c r="V51" s="29">
        <f>ROUND(T51-U51,2)</f>
        <v/>
      </c>
      <c r="W51" s="29">
        <f>N(AA50)*(1+N('Debt Payoff'!$D$11)/12)</f>
        <v/>
      </c>
      <c r="X51" s="29">
        <f>MIN(W51,N('Debt Payoff'!$E$11))</f>
        <v/>
      </c>
      <c r="Y51" s="29">
        <f>W51-X51</f>
        <v/>
      </c>
      <c r="Z51" s="29">
        <f>MAX(0,MIN(Y51,$AQ51-SUMIF($C$4:$AP$4,"&lt;"&amp;Y$4,$C51:$AP51)))</f>
        <v/>
      </c>
      <c r="AA51" s="29">
        <f>ROUND(Y51-Z51,2)</f>
        <v/>
      </c>
      <c r="AB51" s="29">
        <f>N(AF50)*(1+N('Debt Payoff'!$D$12)/12)</f>
        <v/>
      </c>
      <c r="AC51" s="29">
        <f>MIN(AB51,N('Debt Payoff'!$E$12))</f>
        <v/>
      </c>
      <c r="AD51" s="29">
        <f>AB51-AC51</f>
        <v/>
      </c>
      <c r="AE51" s="29">
        <f>MAX(0,MIN(AD51,$AQ51-SUMIF($C$4:$AP$4,"&lt;"&amp;AD$4,$C51:$AP51)))</f>
        <v/>
      </c>
      <c r="AF51" s="29">
        <f>ROUND(AD51-AE51,2)</f>
        <v/>
      </c>
      <c r="AG51" s="29">
        <f>N(AK50)*(1+N('Debt Payoff'!$D$13)/12)</f>
        <v/>
      </c>
      <c r="AH51" s="29">
        <f>MIN(AG51,N('Debt Payoff'!$E$13))</f>
        <v/>
      </c>
      <c r="AI51" s="29">
        <f>AG51-AH51</f>
        <v/>
      </c>
      <c r="AJ51" s="29">
        <f>MAX(0,MIN(AI51,$AQ51-SUMIF($C$4:$AP$4,"&lt;"&amp;AI$4,$C51:$AP51)))</f>
        <v/>
      </c>
      <c r="AK51" s="29">
        <f>ROUND(AI51-AJ51,2)</f>
        <v/>
      </c>
      <c r="AL51" s="29">
        <f>N(AP50)*(1+N('Debt Payoff'!$D$14)/12)</f>
        <v/>
      </c>
      <c r="AM51" s="29">
        <f>MIN(AL51,N('Debt Payoff'!$E$14))</f>
        <v/>
      </c>
      <c r="AN51" s="29">
        <f>AL51-AM51</f>
        <v/>
      </c>
      <c r="AO51" s="29">
        <f>MAX(0,MIN(AN51,$AQ51-SUMIF($C$4:$AP$4,"&lt;"&amp;AN$4,$C51:$AP51)))</f>
        <v/>
      </c>
      <c r="AP51" s="29">
        <f>ROUND(AN51-AO51,2)</f>
        <v/>
      </c>
      <c r="AQ51" s="29">
        <f>'Debt Payoff'!$C$19-(D51+I51+N51+S51+X51+AC51+AH51+AM51)</f>
        <v/>
      </c>
      <c r="AR51" s="29">
        <f>G51+L51+Q51+V51+AA51+AF51+AK51+AP51</f>
        <v/>
      </c>
      <c r="AS51" s="29">
        <f>D51+F51+I51+K51+N51+P51+S51+U51+X51+Z51+AC51+AE51+AH51+AJ51+AM51+AO51</f>
        <v/>
      </c>
      <c r="AT51" s="29">
        <f>(C51+H51+M51+R51+W51+AB51+AG51+AL51)-AR50</f>
        <v/>
      </c>
    </row>
    <row r="52">
      <c r="B52" t="n">
        <v>47</v>
      </c>
      <c r="C52" s="29">
        <f>N(G51)*(1+N('Debt Payoff'!$D$7)/12)</f>
        <v/>
      </c>
      <c r="D52" s="29">
        <f>MIN(C52,N('Debt Payoff'!$E$7))</f>
        <v/>
      </c>
      <c r="E52" s="29">
        <f>C52-D52</f>
        <v/>
      </c>
      <c r="F52" s="29">
        <f>MAX(0,MIN(E52,$AQ52-SUMIF($C$4:$AP$4,"&lt;"&amp;E$4,$C52:$AP52)))</f>
        <v/>
      </c>
      <c r="G52" s="29">
        <f>ROUND(E52-F52,2)</f>
        <v/>
      </c>
      <c r="H52" s="29">
        <f>N(L51)*(1+N('Debt Payoff'!$D$8)/12)</f>
        <v/>
      </c>
      <c r="I52" s="29">
        <f>MIN(H52,N('Debt Payoff'!$E$8))</f>
        <v/>
      </c>
      <c r="J52" s="29">
        <f>H52-I52</f>
        <v/>
      </c>
      <c r="K52" s="29">
        <f>MAX(0,MIN(J52,$AQ52-SUMIF($C$4:$AP$4,"&lt;"&amp;J$4,$C52:$AP52)))</f>
        <v/>
      </c>
      <c r="L52" s="29">
        <f>ROUND(J52-K52,2)</f>
        <v/>
      </c>
      <c r="M52" s="29">
        <f>N(Q51)*(1+N('Debt Payoff'!$D$9)/12)</f>
        <v/>
      </c>
      <c r="N52" s="29">
        <f>MIN(M52,N('Debt Payoff'!$E$9))</f>
        <v/>
      </c>
      <c r="O52" s="29">
        <f>M52-N52</f>
        <v/>
      </c>
      <c r="P52" s="29">
        <f>MAX(0,MIN(O52,$AQ52-SUMIF($C$4:$AP$4,"&lt;"&amp;O$4,$C52:$AP52)))</f>
        <v/>
      </c>
      <c r="Q52" s="29">
        <f>ROUND(O52-P52,2)</f>
        <v/>
      </c>
      <c r="R52" s="29">
        <f>N(V51)*(1+N('Debt Payoff'!$D$10)/12)</f>
        <v/>
      </c>
      <c r="S52" s="29">
        <f>MIN(R52,N('Debt Payoff'!$E$10))</f>
        <v/>
      </c>
      <c r="T52" s="29">
        <f>R52-S52</f>
        <v/>
      </c>
      <c r="U52" s="29">
        <f>MAX(0,MIN(T52,$AQ52-SUMIF($C$4:$AP$4,"&lt;"&amp;T$4,$C52:$AP52)))</f>
        <v/>
      </c>
      <c r="V52" s="29">
        <f>ROUND(T52-U52,2)</f>
        <v/>
      </c>
      <c r="W52" s="29">
        <f>N(AA51)*(1+N('Debt Payoff'!$D$11)/12)</f>
        <v/>
      </c>
      <c r="X52" s="29">
        <f>MIN(W52,N('Debt Payoff'!$E$11))</f>
        <v/>
      </c>
      <c r="Y52" s="29">
        <f>W52-X52</f>
        <v/>
      </c>
      <c r="Z52" s="29">
        <f>MAX(0,MIN(Y52,$AQ52-SUMIF($C$4:$AP$4,"&lt;"&amp;Y$4,$C52:$AP52)))</f>
        <v/>
      </c>
      <c r="AA52" s="29">
        <f>ROUND(Y52-Z52,2)</f>
        <v/>
      </c>
      <c r="AB52" s="29">
        <f>N(AF51)*(1+N('Debt Payoff'!$D$12)/12)</f>
        <v/>
      </c>
      <c r="AC52" s="29">
        <f>MIN(AB52,N('Debt Payoff'!$E$12))</f>
        <v/>
      </c>
      <c r="AD52" s="29">
        <f>AB52-AC52</f>
        <v/>
      </c>
      <c r="AE52" s="29">
        <f>MAX(0,MIN(AD52,$AQ52-SUMIF($C$4:$AP$4,"&lt;"&amp;AD$4,$C52:$AP52)))</f>
        <v/>
      </c>
      <c r="AF52" s="29">
        <f>ROUND(AD52-AE52,2)</f>
        <v/>
      </c>
      <c r="AG52" s="29">
        <f>N(AK51)*(1+N('Debt Payoff'!$D$13)/12)</f>
        <v/>
      </c>
      <c r="AH52" s="29">
        <f>MIN(AG52,N('Debt Payoff'!$E$13))</f>
        <v/>
      </c>
      <c r="AI52" s="29">
        <f>AG52-AH52</f>
        <v/>
      </c>
      <c r="AJ52" s="29">
        <f>MAX(0,MIN(AI52,$AQ52-SUMIF($C$4:$AP$4,"&lt;"&amp;AI$4,$C52:$AP52)))</f>
        <v/>
      </c>
      <c r="AK52" s="29">
        <f>ROUND(AI52-AJ52,2)</f>
        <v/>
      </c>
      <c r="AL52" s="29">
        <f>N(AP51)*(1+N('Debt Payoff'!$D$14)/12)</f>
        <v/>
      </c>
      <c r="AM52" s="29">
        <f>MIN(AL52,N('Debt Payoff'!$E$14))</f>
        <v/>
      </c>
      <c r="AN52" s="29">
        <f>AL52-AM52</f>
        <v/>
      </c>
      <c r="AO52" s="29">
        <f>MAX(0,MIN(AN52,$AQ52-SUMIF($C$4:$AP$4,"&lt;"&amp;AN$4,$C52:$AP52)))</f>
        <v/>
      </c>
      <c r="AP52" s="29">
        <f>ROUND(AN52-AO52,2)</f>
        <v/>
      </c>
      <c r="AQ52" s="29">
        <f>'Debt Payoff'!$C$19-(D52+I52+N52+S52+X52+AC52+AH52+AM52)</f>
        <v/>
      </c>
      <c r="AR52" s="29">
        <f>G52+L52+Q52+V52+AA52+AF52+AK52+AP52</f>
        <v/>
      </c>
      <c r="AS52" s="29">
        <f>D52+F52+I52+K52+N52+P52+S52+U52+X52+Z52+AC52+AE52+AH52+AJ52+AM52+AO52</f>
        <v/>
      </c>
      <c r="AT52" s="29">
        <f>(C52+H52+M52+R52+W52+AB52+AG52+AL52)-AR51</f>
        <v/>
      </c>
    </row>
    <row r="53">
      <c r="B53" t="n">
        <v>48</v>
      </c>
      <c r="C53" s="29">
        <f>N(G52)*(1+N('Debt Payoff'!$D$7)/12)</f>
        <v/>
      </c>
      <c r="D53" s="29">
        <f>MIN(C53,N('Debt Payoff'!$E$7))</f>
        <v/>
      </c>
      <c r="E53" s="29">
        <f>C53-D53</f>
        <v/>
      </c>
      <c r="F53" s="29">
        <f>MAX(0,MIN(E53,$AQ53-SUMIF($C$4:$AP$4,"&lt;"&amp;E$4,$C53:$AP53)))</f>
        <v/>
      </c>
      <c r="G53" s="29">
        <f>ROUND(E53-F53,2)</f>
        <v/>
      </c>
      <c r="H53" s="29">
        <f>N(L52)*(1+N('Debt Payoff'!$D$8)/12)</f>
        <v/>
      </c>
      <c r="I53" s="29">
        <f>MIN(H53,N('Debt Payoff'!$E$8))</f>
        <v/>
      </c>
      <c r="J53" s="29">
        <f>H53-I53</f>
        <v/>
      </c>
      <c r="K53" s="29">
        <f>MAX(0,MIN(J53,$AQ53-SUMIF($C$4:$AP$4,"&lt;"&amp;J$4,$C53:$AP53)))</f>
        <v/>
      </c>
      <c r="L53" s="29">
        <f>ROUND(J53-K53,2)</f>
        <v/>
      </c>
      <c r="M53" s="29">
        <f>N(Q52)*(1+N('Debt Payoff'!$D$9)/12)</f>
        <v/>
      </c>
      <c r="N53" s="29">
        <f>MIN(M53,N('Debt Payoff'!$E$9))</f>
        <v/>
      </c>
      <c r="O53" s="29">
        <f>M53-N53</f>
        <v/>
      </c>
      <c r="P53" s="29">
        <f>MAX(0,MIN(O53,$AQ53-SUMIF($C$4:$AP$4,"&lt;"&amp;O$4,$C53:$AP53)))</f>
        <v/>
      </c>
      <c r="Q53" s="29">
        <f>ROUND(O53-P53,2)</f>
        <v/>
      </c>
      <c r="R53" s="29">
        <f>N(V52)*(1+N('Debt Payoff'!$D$10)/12)</f>
        <v/>
      </c>
      <c r="S53" s="29">
        <f>MIN(R53,N('Debt Payoff'!$E$10))</f>
        <v/>
      </c>
      <c r="T53" s="29">
        <f>R53-S53</f>
        <v/>
      </c>
      <c r="U53" s="29">
        <f>MAX(0,MIN(T53,$AQ53-SUMIF($C$4:$AP$4,"&lt;"&amp;T$4,$C53:$AP53)))</f>
        <v/>
      </c>
      <c r="V53" s="29">
        <f>ROUND(T53-U53,2)</f>
        <v/>
      </c>
      <c r="W53" s="29">
        <f>N(AA52)*(1+N('Debt Payoff'!$D$11)/12)</f>
        <v/>
      </c>
      <c r="X53" s="29">
        <f>MIN(W53,N('Debt Payoff'!$E$11))</f>
        <v/>
      </c>
      <c r="Y53" s="29">
        <f>W53-X53</f>
        <v/>
      </c>
      <c r="Z53" s="29">
        <f>MAX(0,MIN(Y53,$AQ53-SUMIF($C$4:$AP$4,"&lt;"&amp;Y$4,$C53:$AP53)))</f>
        <v/>
      </c>
      <c r="AA53" s="29">
        <f>ROUND(Y53-Z53,2)</f>
        <v/>
      </c>
      <c r="AB53" s="29">
        <f>N(AF52)*(1+N('Debt Payoff'!$D$12)/12)</f>
        <v/>
      </c>
      <c r="AC53" s="29">
        <f>MIN(AB53,N('Debt Payoff'!$E$12))</f>
        <v/>
      </c>
      <c r="AD53" s="29">
        <f>AB53-AC53</f>
        <v/>
      </c>
      <c r="AE53" s="29">
        <f>MAX(0,MIN(AD53,$AQ53-SUMIF($C$4:$AP$4,"&lt;"&amp;AD$4,$C53:$AP53)))</f>
        <v/>
      </c>
      <c r="AF53" s="29">
        <f>ROUND(AD53-AE53,2)</f>
        <v/>
      </c>
      <c r="AG53" s="29">
        <f>N(AK52)*(1+N('Debt Payoff'!$D$13)/12)</f>
        <v/>
      </c>
      <c r="AH53" s="29">
        <f>MIN(AG53,N('Debt Payoff'!$E$13))</f>
        <v/>
      </c>
      <c r="AI53" s="29">
        <f>AG53-AH53</f>
        <v/>
      </c>
      <c r="AJ53" s="29">
        <f>MAX(0,MIN(AI53,$AQ53-SUMIF($C$4:$AP$4,"&lt;"&amp;AI$4,$C53:$AP53)))</f>
        <v/>
      </c>
      <c r="AK53" s="29">
        <f>ROUND(AI53-AJ53,2)</f>
        <v/>
      </c>
      <c r="AL53" s="29">
        <f>N(AP52)*(1+N('Debt Payoff'!$D$14)/12)</f>
        <v/>
      </c>
      <c r="AM53" s="29">
        <f>MIN(AL53,N('Debt Payoff'!$E$14))</f>
        <v/>
      </c>
      <c r="AN53" s="29">
        <f>AL53-AM53</f>
        <v/>
      </c>
      <c r="AO53" s="29">
        <f>MAX(0,MIN(AN53,$AQ53-SUMIF($C$4:$AP$4,"&lt;"&amp;AN$4,$C53:$AP53)))</f>
        <v/>
      </c>
      <c r="AP53" s="29">
        <f>ROUND(AN53-AO53,2)</f>
        <v/>
      </c>
      <c r="AQ53" s="29">
        <f>'Debt Payoff'!$C$19-(D53+I53+N53+S53+X53+AC53+AH53+AM53)</f>
        <v/>
      </c>
      <c r="AR53" s="29">
        <f>G53+L53+Q53+V53+AA53+AF53+AK53+AP53</f>
        <v/>
      </c>
      <c r="AS53" s="29">
        <f>D53+F53+I53+K53+N53+P53+S53+U53+X53+Z53+AC53+AE53+AH53+AJ53+AM53+AO53</f>
        <v/>
      </c>
      <c r="AT53" s="29">
        <f>(C53+H53+M53+R53+W53+AB53+AG53+AL53)-AR52</f>
        <v/>
      </c>
    </row>
    <row r="54">
      <c r="B54" t="n">
        <v>49</v>
      </c>
      <c r="C54" s="29">
        <f>N(G53)*(1+N('Debt Payoff'!$D$7)/12)</f>
        <v/>
      </c>
      <c r="D54" s="29">
        <f>MIN(C54,N('Debt Payoff'!$E$7))</f>
        <v/>
      </c>
      <c r="E54" s="29">
        <f>C54-D54</f>
        <v/>
      </c>
      <c r="F54" s="29">
        <f>MAX(0,MIN(E54,$AQ54-SUMIF($C$4:$AP$4,"&lt;"&amp;E$4,$C54:$AP54)))</f>
        <v/>
      </c>
      <c r="G54" s="29">
        <f>ROUND(E54-F54,2)</f>
        <v/>
      </c>
      <c r="H54" s="29">
        <f>N(L53)*(1+N('Debt Payoff'!$D$8)/12)</f>
        <v/>
      </c>
      <c r="I54" s="29">
        <f>MIN(H54,N('Debt Payoff'!$E$8))</f>
        <v/>
      </c>
      <c r="J54" s="29">
        <f>H54-I54</f>
        <v/>
      </c>
      <c r="K54" s="29">
        <f>MAX(0,MIN(J54,$AQ54-SUMIF($C$4:$AP$4,"&lt;"&amp;J$4,$C54:$AP54)))</f>
        <v/>
      </c>
      <c r="L54" s="29">
        <f>ROUND(J54-K54,2)</f>
        <v/>
      </c>
      <c r="M54" s="29">
        <f>N(Q53)*(1+N('Debt Payoff'!$D$9)/12)</f>
        <v/>
      </c>
      <c r="N54" s="29">
        <f>MIN(M54,N('Debt Payoff'!$E$9))</f>
        <v/>
      </c>
      <c r="O54" s="29">
        <f>M54-N54</f>
        <v/>
      </c>
      <c r="P54" s="29">
        <f>MAX(0,MIN(O54,$AQ54-SUMIF($C$4:$AP$4,"&lt;"&amp;O$4,$C54:$AP54)))</f>
        <v/>
      </c>
      <c r="Q54" s="29">
        <f>ROUND(O54-P54,2)</f>
        <v/>
      </c>
      <c r="R54" s="29">
        <f>N(V53)*(1+N('Debt Payoff'!$D$10)/12)</f>
        <v/>
      </c>
      <c r="S54" s="29">
        <f>MIN(R54,N('Debt Payoff'!$E$10))</f>
        <v/>
      </c>
      <c r="T54" s="29">
        <f>R54-S54</f>
        <v/>
      </c>
      <c r="U54" s="29">
        <f>MAX(0,MIN(T54,$AQ54-SUMIF($C$4:$AP$4,"&lt;"&amp;T$4,$C54:$AP54)))</f>
        <v/>
      </c>
      <c r="V54" s="29">
        <f>ROUND(T54-U54,2)</f>
        <v/>
      </c>
      <c r="W54" s="29">
        <f>N(AA53)*(1+N('Debt Payoff'!$D$11)/12)</f>
        <v/>
      </c>
      <c r="X54" s="29">
        <f>MIN(W54,N('Debt Payoff'!$E$11))</f>
        <v/>
      </c>
      <c r="Y54" s="29">
        <f>W54-X54</f>
        <v/>
      </c>
      <c r="Z54" s="29">
        <f>MAX(0,MIN(Y54,$AQ54-SUMIF($C$4:$AP$4,"&lt;"&amp;Y$4,$C54:$AP54)))</f>
        <v/>
      </c>
      <c r="AA54" s="29">
        <f>ROUND(Y54-Z54,2)</f>
        <v/>
      </c>
      <c r="AB54" s="29">
        <f>N(AF53)*(1+N('Debt Payoff'!$D$12)/12)</f>
        <v/>
      </c>
      <c r="AC54" s="29">
        <f>MIN(AB54,N('Debt Payoff'!$E$12))</f>
        <v/>
      </c>
      <c r="AD54" s="29">
        <f>AB54-AC54</f>
        <v/>
      </c>
      <c r="AE54" s="29">
        <f>MAX(0,MIN(AD54,$AQ54-SUMIF($C$4:$AP$4,"&lt;"&amp;AD$4,$C54:$AP54)))</f>
        <v/>
      </c>
      <c r="AF54" s="29">
        <f>ROUND(AD54-AE54,2)</f>
        <v/>
      </c>
      <c r="AG54" s="29">
        <f>N(AK53)*(1+N('Debt Payoff'!$D$13)/12)</f>
        <v/>
      </c>
      <c r="AH54" s="29">
        <f>MIN(AG54,N('Debt Payoff'!$E$13))</f>
        <v/>
      </c>
      <c r="AI54" s="29">
        <f>AG54-AH54</f>
        <v/>
      </c>
      <c r="AJ54" s="29">
        <f>MAX(0,MIN(AI54,$AQ54-SUMIF($C$4:$AP$4,"&lt;"&amp;AI$4,$C54:$AP54)))</f>
        <v/>
      </c>
      <c r="AK54" s="29">
        <f>ROUND(AI54-AJ54,2)</f>
        <v/>
      </c>
      <c r="AL54" s="29">
        <f>N(AP53)*(1+N('Debt Payoff'!$D$14)/12)</f>
        <v/>
      </c>
      <c r="AM54" s="29">
        <f>MIN(AL54,N('Debt Payoff'!$E$14))</f>
        <v/>
      </c>
      <c r="AN54" s="29">
        <f>AL54-AM54</f>
        <v/>
      </c>
      <c r="AO54" s="29">
        <f>MAX(0,MIN(AN54,$AQ54-SUMIF($C$4:$AP$4,"&lt;"&amp;AN$4,$C54:$AP54)))</f>
        <v/>
      </c>
      <c r="AP54" s="29">
        <f>ROUND(AN54-AO54,2)</f>
        <v/>
      </c>
      <c r="AQ54" s="29">
        <f>'Debt Payoff'!$C$19-(D54+I54+N54+S54+X54+AC54+AH54+AM54)</f>
        <v/>
      </c>
      <c r="AR54" s="29">
        <f>G54+L54+Q54+V54+AA54+AF54+AK54+AP54</f>
        <v/>
      </c>
      <c r="AS54" s="29">
        <f>D54+F54+I54+K54+N54+P54+S54+U54+X54+Z54+AC54+AE54+AH54+AJ54+AM54+AO54</f>
        <v/>
      </c>
      <c r="AT54" s="29">
        <f>(C54+H54+M54+R54+W54+AB54+AG54+AL54)-AR53</f>
        <v/>
      </c>
    </row>
    <row r="55">
      <c r="B55" t="n">
        <v>50</v>
      </c>
      <c r="C55" s="29">
        <f>N(G54)*(1+N('Debt Payoff'!$D$7)/12)</f>
        <v/>
      </c>
      <c r="D55" s="29">
        <f>MIN(C55,N('Debt Payoff'!$E$7))</f>
        <v/>
      </c>
      <c r="E55" s="29">
        <f>C55-D55</f>
        <v/>
      </c>
      <c r="F55" s="29">
        <f>MAX(0,MIN(E55,$AQ55-SUMIF($C$4:$AP$4,"&lt;"&amp;E$4,$C55:$AP55)))</f>
        <v/>
      </c>
      <c r="G55" s="29">
        <f>ROUND(E55-F55,2)</f>
        <v/>
      </c>
      <c r="H55" s="29">
        <f>N(L54)*(1+N('Debt Payoff'!$D$8)/12)</f>
        <v/>
      </c>
      <c r="I55" s="29">
        <f>MIN(H55,N('Debt Payoff'!$E$8))</f>
        <v/>
      </c>
      <c r="J55" s="29">
        <f>H55-I55</f>
        <v/>
      </c>
      <c r="K55" s="29">
        <f>MAX(0,MIN(J55,$AQ55-SUMIF($C$4:$AP$4,"&lt;"&amp;J$4,$C55:$AP55)))</f>
        <v/>
      </c>
      <c r="L55" s="29">
        <f>ROUND(J55-K55,2)</f>
        <v/>
      </c>
      <c r="M55" s="29">
        <f>N(Q54)*(1+N('Debt Payoff'!$D$9)/12)</f>
        <v/>
      </c>
      <c r="N55" s="29">
        <f>MIN(M55,N('Debt Payoff'!$E$9))</f>
        <v/>
      </c>
      <c r="O55" s="29">
        <f>M55-N55</f>
        <v/>
      </c>
      <c r="P55" s="29">
        <f>MAX(0,MIN(O55,$AQ55-SUMIF($C$4:$AP$4,"&lt;"&amp;O$4,$C55:$AP55)))</f>
        <v/>
      </c>
      <c r="Q55" s="29">
        <f>ROUND(O55-P55,2)</f>
        <v/>
      </c>
      <c r="R55" s="29">
        <f>N(V54)*(1+N('Debt Payoff'!$D$10)/12)</f>
        <v/>
      </c>
      <c r="S55" s="29">
        <f>MIN(R55,N('Debt Payoff'!$E$10))</f>
        <v/>
      </c>
      <c r="T55" s="29">
        <f>R55-S55</f>
        <v/>
      </c>
      <c r="U55" s="29">
        <f>MAX(0,MIN(T55,$AQ55-SUMIF($C$4:$AP$4,"&lt;"&amp;T$4,$C55:$AP55)))</f>
        <v/>
      </c>
      <c r="V55" s="29">
        <f>ROUND(T55-U55,2)</f>
        <v/>
      </c>
      <c r="W55" s="29">
        <f>N(AA54)*(1+N('Debt Payoff'!$D$11)/12)</f>
        <v/>
      </c>
      <c r="X55" s="29">
        <f>MIN(W55,N('Debt Payoff'!$E$11))</f>
        <v/>
      </c>
      <c r="Y55" s="29">
        <f>W55-X55</f>
        <v/>
      </c>
      <c r="Z55" s="29">
        <f>MAX(0,MIN(Y55,$AQ55-SUMIF($C$4:$AP$4,"&lt;"&amp;Y$4,$C55:$AP55)))</f>
        <v/>
      </c>
      <c r="AA55" s="29">
        <f>ROUND(Y55-Z55,2)</f>
        <v/>
      </c>
      <c r="AB55" s="29">
        <f>N(AF54)*(1+N('Debt Payoff'!$D$12)/12)</f>
        <v/>
      </c>
      <c r="AC55" s="29">
        <f>MIN(AB55,N('Debt Payoff'!$E$12))</f>
        <v/>
      </c>
      <c r="AD55" s="29">
        <f>AB55-AC55</f>
        <v/>
      </c>
      <c r="AE55" s="29">
        <f>MAX(0,MIN(AD55,$AQ55-SUMIF($C$4:$AP$4,"&lt;"&amp;AD$4,$C55:$AP55)))</f>
        <v/>
      </c>
      <c r="AF55" s="29">
        <f>ROUND(AD55-AE55,2)</f>
        <v/>
      </c>
      <c r="AG55" s="29">
        <f>N(AK54)*(1+N('Debt Payoff'!$D$13)/12)</f>
        <v/>
      </c>
      <c r="AH55" s="29">
        <f>MIN(AG55,N('Debt Payoff'!$E$13))</f>
        <v/>
      </c>
      <c r="AI55" s="29">
        <f>AG55-AH55</f>
        <v/>
      </c>
      <c r="AJ55" s="29">
        <f>MAX(0,MIN(AI55,$AQ55-SUMIF($C$4:$AP$4,"&lt;"&amp;AI$4,$C55:$AP55)))</f>
        <v/>
      </c>
      <c r="AK55" s="29">
        <f>ROUND(AI55-AJ55,2)</f>
        <v/>
      </c>
      <c r="AL55" s="29">
        <f>N(AP54)*(1+N('Debt Payoff'!$D$14)/12)</f>
        <v/>
      </c>
      <c r="AM55" s="29">
        <f>MIN(AL55,N('Debt Payoff'!$E$14))</f>
        <v/>
      </c>
      <c r="AN55" s="29">
        <f>AL55-AM55</f>
        <v/>
      </c>
      <c r="AO55" s="29">
        <f>MAX(0,MIN(AN55,$AQ55-SUMIF($C$4:$AP$4,"&lt;"&amp;AN$4,$C55:$AP55)))</f>
        <v/>
      </c>
      <c r="AP55" s="29">
        <f>ROUND(AN55-AO55,2)</f>
        <v/>
      </c>
      <c r="AQ55" s="29">
        <f>'Debt Payoff'!$C$19-(D55+I55+N55+S55+X55+AC55+AH55+AM55)</f>
        <v/>
      </c>
      <c r="AR55" s="29">
        <f>G55+L55+Q55+V55+AA55+AF55+AK55+AP55</f>
        <v/>
      </c>
      <c r="AS55" s="29">
        <f>D55+F55+I55+K55+N55+P55+S55+U55+X55+Z55+AC55+AE55+AH55+AJ55+AM55+AO55</f>
        <v/>
      </c>
      <c r="AT55" s="29">
        <f>(C55+H55+M55+R55+W55+AB55+AG55+AL55)-AR54</f>
        <v/>
      </c>
    </row>
    <row r="56">
      <c r="B56" t="n">
        <v>51</v>
      </c>
      <c r="C56" s="29">
        <f>N(G55)*(1+N('Debt Payoff'!$D$7)/12)</f>
        <v/>
      </c>
      <c r="D56" s="29">
        <f>MIN(C56,N('Debt Payoff'!$E$7))</f>
        <v/>
      </c>
      <c r="E56" s="29">
        <f>C56-D56</f>
        <v/>
      </c>
      <c r="F56" s="29">
        <f>MAX(0,MIN(E56,$AQ56-SUMIF($C$4:$AP$4,"&lt;"&amp;E$4,$C56:$AP56)))</f>
        <v/>
      </c>
      <c r="G56" s="29">
        <f>ROUND(E56-F56,2)</f>
        <v/>
      </c>
      <c r="H56" s="29">
        <f>N(L55)*(1+N('Debt Payoff'!$D$8)/12)</f>
        <v/>
      </c>
      <c r="I56" s="29">
        <f>MIN(H56,N('Debt Payoff'!$E$8))</f>
        <v/>
      </c>
      <c r="J56" s="29">
        <f>H56-I56</f>
        <v/>
      </c>
      <c r="K56" s="29">
        <f>MAX(0,MIN(J56,$AQ56-SUMIF($C$4:$AP$4,"&lt;"&amp;J$4,$C56:$AP56)))</f>
        <v/>
      </c>
      <c r="L56" s="29">
        <f>ROUND(J56-K56,2)</f>
        <v/>
      </c>
      <c r="M56" s="29">
        <f>N(Q55)*(1+N('Debt Payoff'!$D$9)/12)</f>
        <v/>
      </c>
      <c r="N56" s="29">
        <f>MIN(M56,N('Debt Payoff'!$E$9))</f>
        <v/>
      </c>
      <c r="O56" s="29">
        <f>M56-N56</f>
        <v/>
      </c>
      <c r="P56" s="29">
        <f>MAX(0,MIN(O56,$AQ56-SUMIF($C$4:$AP$4,"&lt;"&amp;O$4,$C56:$AP56)))</f>
        <v/>
      </c>
      <c r="Q56" s="29">
        <f>ROUND(O56-P56,2)</f>
        <v/>
      </c>
      <c r="R56" s="29">
        <f>N(V55)*(1+N('Debt Payoff'!$D$10)/12)</f>
        <v/>
      </c>
      <c r="S56" s="29">
        <f>MIN(R56,N('Debt Payoff'!$E$10))</f>
        <v/>
      </c>
      <c r="T56" s="29">
        <f>R56-S56</f>
        <v/>
      </c>
      <c r="U56" s="29">
        <f>MAX(0,MIN(T56,$AQ56-SUMIF($C$4:$AP$4,"&lt;"&amp;T$4,$C56:$AP56)))</f>
        <v/>
      </c>
      <c r="V56" s="29">
        <f>ROUND(T56-U56,2)</f>
        <v/>
      </c>
      <c r="W56" s="29">
        <f>N(AA55)*(1+N('Debt Payoff'!$D$11)/12)</f>
        <v/>
      </c>
      <c r="X56" s="29">
        <f>MIN(W56,N('Debt Payoff'!$E$11))</f>
        <v/>
      </c>
      <c r="Y56" s="29">
        <f>W56-X56</f>
        <v/>
      </c>
      <c r="Z56" s="29">
        <f>MAX(0,MIN(Y56,$AQ56-SUMIF($C$4:$AP$4,"&lt;"&amp;Y$4,$C56:$AP56)))</f>
        <v/>
      </c>
      <c r="AA56" s="29">
        <f>ROUND(Y56-Z56,2)</f>
        <v/>
      </c>
      <c r="AB56" s="29">
        <f>N(AF55)*(1+N('Debt Payoff'!$D$12)/12)</f>
        <v/>
      </c>
      <c r="AC56" s="29">
        <f>MIN(AB56,N('Debt Payoff'!$E$12))</f>
        <v/>
      </c>
      <c r="AD56" s="29">
        <f>AB56-AC56</f>
        <v/>
      </c>
      <c r="AE56" s="29">
        <f>MAX(0,MIN(AD56,$AQ56-SUMIF($C$4:$AP$4,"&lt;"&amp;AD$4,$C56:$AP56)))</f>
        <v/>
      </c>
      <c r="AF56" s="29">
        <f>ROUND(AD56-AE56,2)</f>
        <v/>
      </c>
      <c r="AG56" s="29">
        <f>N(AK55)*(1+N('Debt Payoff'!$D$13)/12)</f>
        <v/>
      </c>
      <c r="AH56" s="29">
        <f>MIN(AG56,N('Debt Payoff'!$E$13))</f>
        <v/>
      </c>
      <c r="AI56" s="29">
        <f>AG56-AH56</f>
        <v/>
      </c>
      <c r="AJ56" s="29">
        <f>MAX(0,MIN(AI56,$AQ56-SUMIF($C$4:$AP$4,"&lt;"&amp;AI$4,$C56:$AP56)))</f>
        <v/>
      </c>
      <c r="AK56" s="29">
        <f>ROUND(AI56-AJ56,2)</f>
        <v/>
      </c>
      <c r="AL56" s="29">
        <f>N(AP55)*(1+N('Debt Payoff'!$D$14)/12)</f>
        <v/>
      </c>
      <c r="AM56" s="29">
        <f>MIN(AL56,N('Debt Payoff'!$E$14))</f>
        <v/>
      </c>
      <c r="AN56" s="29">
        <f>AL56-AM56</f>
        <v/>
      </c>
      <c r="AO56" s="29">
        <f>MAX(0,MIN(AN56,$AQ56-SUMIF($C$4:$AP$4,"&lt;"&amp;AN$4,$C56:$AP56)))</f>
        <v/>
      </c>
      <c r="AP56" s="29">
        <f>ROUND(AN56-AO56,2)</f>
        <v/>
      </c>
      <c r="AQ56" s="29">
        <f>'Debt Payoff'!$C$19-(D56+I56+N56+S56+X56+AC56+AH56+AM56)</f>
        <v/>
      </c>
      <c r="AR56" s="29">
        <f>G56+L56+Q56+V56+AA56+AF56+AK56+AP56</f>
        <v/>
      </c>
      <c r="AS56" s="29">
        <f>D56+F56+I56+K56+N56+P56+S56+U56+X56+Z56+AC56+AE56+AH56+AJ56+AM56+AO56</f>
        <v/>
      </c>
      <c r="AT56" s="29">
        <f>(C56+H56+M56+R56+W56+AB56+AG56+AL56)-AR55</f>
        <v/>
      </c>
    </row>
    <row r="57">
      <c r="B57" t="n">
        <v>52</v>
      </c>
      <c r="C57" s="29">
        <f>N(G56)*(1+N('Debt Payoff'!$D$7)/12)</f>
        <v/>
      </c>
      <c r="D57" s="29">
        <f>MIN(C57,N('Debt Payoff'!$E$7))</f>
        <v/>
      </c>
      <c r="E57" s="29">
        <f>C57-D57</f>
        <v/>
      </c>
      <c r="F57" s="29">
        <f>MAX(0,MIN(E57,$AQ57-SUMIF($C$4:$AP$4,"&lt;"&amp;E$4,$C57:$AP57)))</f>
        <v/>
      </c>
      <c r="G57" s="29">
        <f>ROUND(E57-F57,2)</f>
        <v/>
      </c>
      <c r="H57" s="29">
        <f>N(L56)*(1+N('Debt Payoff'!$D$8)/12)</f>
        <v/>
      </c>
      <c r="I57" s="29">
        <f>MIN(H57,N('Debt Payoff'!$E$8))</f>
        <v/>
      </c>
      <c r="J57" s="29">
        <f>H57-I57</f>
        <v/>
      </c>
      <c r="K57" s="29">
        <f>MAX(0,MIN(J57,$AQ57-SUMIF($C$4:$AP$4,"&lt;"&amp;J$4,$C57:$AP57)))</f>
        <v/>
      </c>
      <c r="L57" s="29">
        <f>ROUND(J57-K57,2)</f>
        <v/>
      </c>
      <c r="M57" s="29">
        <f>N(Q56)*(1+N('Debt Payoff'!$D$9)/12)</f>
        <v/>
      </c>
      <c r="N57" s="29">
        <f>MIN(M57,N('Debt Payoff'!$E$9))</f>
        <v/>
      </c>
      <c r="O57" s="29">
        <f>M57-N57</f>
        <v/>
      </c>
      <c r="P57" s="29">
        <f>MAX(0,MIN(O57,$AQ57-SUMIF($C$4:$AP$4,"&lt;"&amp;O$4,$C57:$AP57)))</f>
        <v/>
      </c>
      <c r="Q57" s="29">
        <f>ROUND(O57-P57,2)</f>
        <v/>
      </c>
      <c r="R57" s="29">
        <f>N(V56)*(1+N('Debt Payoff'!$D$10)/12)</f>
        <v/>
      </c>
      <c r="S57" s="29">
        <f>MIN(R57,N('Debt Payoff'!$E$10))</f>
        <v/>
      </c>
      <c r="T57" s="29">
        <f>R57-S57</f>
        <v/>
      </c>
      <c r="U57" s="29">
        <f>MAX(0,MIN(T57,$AQ57-SUMIF($C$4:$AP$4,"&lt;"&amp;T$4,$C57:$AP57)))</f>
        <v/>
      </c>
      <c r="V57" s="29">
        <f>ROUND(T57-U57,2)</f>
        <v/>
      </c>
      <c r="W57" s="29">
        <f>N(AA56)*(1+N('Debt Payoff'!$D$11)/12)</f>
        <v/>
      </c>
      <c r="X57" s="29">
        <f>MIN(W57,N('Debt Payoff'!$E$11))</f>
        <v/>
      </c>
      <c r="Y57" s="29">
        <f>W57-X57</f>
        <v/>
      </c>
      <c r="Z57" s="29">
        <f>MAX(0,MIN(Y57,$AQ57-SUMIF($C$4:$AP$4,"&lt;"&amp;Y$4,$C57:$AP57)))</f>
        <v/>
      </c>
      <c r="AA57" s="29">
        <f>ROUND(Y57-Z57,2)</f>
        <v/>
      </c>
      <c r="AB57" s="29">
        <f>N(AF56)*(1+N('Debt Payoff'!$D$12)/12)</f>
        <v/>
      </c>
      <c r="AC57" s="29">
        <f>MIN(AB57,N('Debt Payoff'!$E$12))</f>
        <v/>
      </c>
      <c r="AD57" s="29">
        <f>AB57-AC57</f>
        <v/>
      </c>
      <c r="AE57" s="29">
        <f>MAX(0,MIN(AD57,$AQ57-SUMIF($C$4:$AP$4,"&lt;"&amp;AD$4,$C57:$AP57)))</f>
        <v/>
      </c>
      <c r="AF57" s="29">
        <f>ROUND(AD57-AE57,2)</f>
        <v/>
      </c>
      <c r="AG57" s="29">
        <f>N(AK56)*(1+N('Debt Payoff'!$D$13)/12)</f>
        <v/>
      </c>
      <c r="AH57" s="29">
        <f>MIN(AG57,N('Debt Payoff'!$E$13))</f>
        <v/>
      </c>
      <c r="AI57" s="29">
        <f>AG57-AH57</f>
        <v/>
      </c>
      <c r="AJ57" s="29">
        <f>MAX(0,MIN(AI57,$AQ57-SUMIF($C$4:$AP$4,"&lt;"&amp;AI$4,$C57:$AP57)))</f>
        <v/>
      </c>
      <c r="AK57" s="29">
        <f>ROUND(AI57-AJ57,2)</f>
        <v/>
      </c>
      <c r="AL57" s="29">
        <f>N(AP56)*(1+N('Debt Payoff'!$D$14)/12)</f>
        <v/>
      </c>
      <c r="AM57" s="29">
        <f>MIN(AL57,N('Debt Payoff'!$E$14))</f>
        <v/>
      </c>
      <c r="AN57" s="29">
        <f>AL57-AM57</f>
        <v/>
      </c>
      <c r="AO57" s="29">
        <f>MAX(0,MIN(AN57,$AQ57-SUMIF($C$4:$AP$4,"&lt;"&amp;AN$4,$C57:$AP57)))</f>
        <v/>
      </c>
      <c r="AP57" s="29">
        <f>ROUND(AN57-AO57,2)</f>
        <v/>
      </c>
      <c r="AQ57" s="29">
        <f>'Debt Payoff'!$C$19-(D57+I57+N57+S57+X57+AC57+AH57+AM57)</f>
        <v/>
      </c>
      <c r="AR57" s="29">
        <f>G57+L57+Q57+V57+AA57+AF57+AK57+AP57</f>
        <v/>
      </c>
      <c r="AS57" s="29">
        <f>D57+F57+I57+K57+N57+P57+S57+U57+X57+Z57+AC57+AE57+AH57+AJ57+AM57+AO57</f>
        <v/>
      </c>
      <c r="AT57" s="29">
        <f>(C57+H57+M57+R57+W57+AB57+AG57+AL57)-AR56</f>
        <v/>
      </c>
    </row>
    <row r="58">
      <c r="B58" t="n">
        <v>53</v>
      </c>
      <c r="C58" s="29">
        <f>N(G57)*(1+N('Debt Payoff'!$D$7)/12)</f>
        <v/>
      </c>
      <c r="D58" s="29">
        <f>MIN(C58,N('Debt Payoff'!$E$7))</f>
        <v/>
      </c>
      <c r="E58" s="29">
        <f>C58-D58</f>
        <v/>
      </c>
      <c r="F58" s="29">
        <f>MAX(0,MIN(E58,$AQ58-SUMIF($C$4:$AP$4,"&lt;"&amp;E$4,$C58:$AP58)))</f>
        <v/>
      </c>
      <c r="G58" s="29">
        <f>ROUND(E58-F58,2)</f>
        <v/>
      </c>
      <c r="H58" s="29">
        <f>N(L57)*(1+N('Debt Payoff'!$D$8)/12)</f>
        <v/>
      </c>
      <c r="I58" s="29">
        <f>MIN(H58,N('Debt Payoff'!$E$8))</f>
        <v/>
      </c>
      <c r="J58" s="29">
        <f>H58-I58</f>
        <v/>
      </c>
      <c r="K58" s="29">
        <f>MAX(0,MIN(J58,$AQ58-SUMIF($C$4:$AP$4,"&lt;"&amp;J$4,$C58:$AP58)))</f>
        <v/>
      </c>
      <c r="L58" s="29">
        <f>ROUND(J58-K58,2)</f>
        <v/>
      </c>
      <c r="M58" s="29">
        <f>N(Q57)*(1+N('Debt Payoff'!$D$9)/12)</f>
        <v/>
      </c>
      <c r="N58" s="29">
        <f>MIN(M58,N('Debt Payoff'!$E$9))</f>
        <v/>
      </c>
      <c r="O58" s="29">
        <f>M58-N58</f>
        <v/>
      </c>
      <c r="P58" s="29">
        <f>MAX(0,MIN(O58,$AQ58-SUMIF($C$4:$AP$4,"&lt;"&amp;O$4,$C58:$AP58)))</f>
        <v/>
      </c>
      <c r="Q58" s="29">
        <f>ROUND(O58-P58,2)</f>
        <v/>
      </c>
      <c r="R58" s="29">
        <f>N(V57)*(1+N('Debt Payoff'!$D$10)/12)</f>
        <v/>
      </c>
      <c r="S58" s="29">
        <f>MIN(R58,N('Debt Payoff'!$E$10))</f>
        <v/>
      </c>
      <c r="T58" s="29">
        <f>R58-S58</f>
        <v/>
      </c>
      <c r="U58" s="29">
        <f>MAX(0,MIN(T58,$AQ58-SUMIF($C$4:$AP$4,"&lt;"&amp;T$4,$C58:$AP58)))</f>
        <v/>
      </c>
      <c r="V58" s="29">
        <f>ROUND(T58-U58,2)</f>
        <v/>
      </c>
      <c r="W58" s="29">
        <f>N(AA57)*(1+N('Debt Payoff'!$D$11)/12)</f>
        <v/>
      </c>
      <c r="X58" s="29">
        <f>MIN(W58,N('Debt Payoff'!$E$11))</f>
        <v/>
      </c>
      <c r="Y58" s="29">
        <f>W58-X58</f>
        <v/>
      </c>
      <c r="Z58" s="29">
        <f>MAX(0,MIN(Y58,$AQ58-SUMIF($C$4:$AP$4,"&lt;"&amp;Y$4,$C58:$AP58)))</f>
        <v/>
      </c>
      <c r="AA58" s="29">
        <f>ROUND(Y58-Z58,2)</f>
        <v/>
      </c>
      <c r="AB58" s="29">
        <f>N(AF57)*(1+N('Debt Payoff'!$D$12)/12)</f>
        <v/>
      </c>
      <c r="AC58" s="29">
        <f>MIN(AB58,N('Debt Payoff'!$E$12))</f>
        <v/>
      </c>
      <c r="AD58" s="29">
        <f>AB58-AC58</f>
        <v/>
      </c>
      <c r="AE58" s="29">
        <f>MAX(0,MIN(AD58,$AQ58-SUMIF($C$4:$AP$4,"&lt;"&amp;AD$4,$C58:$AP58)))</f>
        <v/>
      </c>
      <c r="AF58" s="29">
        <f>ROUND(AD58-AE58,2)</f>
        <v/>
      </c>
      <c r="AG58" s="29">
        <f>N(AK57)*(1+N('Debt Payoff'!$D$13)/12)</f>
        <v/>
      </c>
      <c r="AH58" s="29">
        <f>MIN(AG58,N('Debt Payoff'!$E$13))</f>
        <v/>
      </c>
      <c r="AI58" s="29">
        <f>AG58-AH58</f>
        <v/>
      </c>
      <c r="AJ58" s="29">
        <f>MAX(0,MIN(AI58,$AQ58-SUMIF($C$4:$AP$4,"&lt;"&amp;AI$4,$C58:$AP58)))</f>
        <v/>
      </c>
      <c r="AK58" s="29">
        <f>ROUND(AI58-AJ58,2)</f>
        <v/>
      </c>
      <c r="AL58" s="29">
        <f>N(AP57)*(1+N('Debt Payoff'!$D$14)/12)</f>
        <v/>
      </c>
      <c r="AM58" s="29">
        <f>MIN(AL58,N('Debt Payoff'!$E$14))</f>
        <v/>
      </c>
      <c r="AN58" s="29">
        <f>AL58-AM58</f>
        <v/>
      </c>
      <c r="AO58" s="29">
        <f>MAX(0,MIN(AN58,$AQ58-SUMIF($C$4:$AP$4,"&lt;"&amp;AN$4,$C58:$AP58)))</f>
        <v/>
      </c>
      <c r="AP58" s="29">
        <f>ROUND(AN58-AO58,2)</f>
        <v/>
      </c>
      <c r="AQ58" s="29">
        <f>'Debt Payoff'!$C$19-(D58+I58+N58+S58+X58+AC58+AH58+AM58)</f>
        <v/>
      </c>
      <c r="AR58" s="29">
        <f>G58+L58+Q58+V58+AA58+AF58+AK58+AP58</f>
        <v/>
      </c>
      <c r="AS58" s="29">
        <f>D58+F58+I58+K58+N58+P58+S58+U58+X58+Z58+AC58+AE58+AH58+AJ58+AM58+AO58</f>
        <v/>
      </c>
      <c r="AT58" s="29">
        <f>(C58+H58+M58+R58+W58+AB58+AG58+AL58)-AR57</f>
        <v/>
      </c>
    </row>
    <row r="59">
      <c r="B59" t="n">
        <v>54</v>
      </c>
      <c r="C59" s="29">
        <f>N(G58)*(1+N('Debt Payoff'!$D$7)/12)</f>
        <v/>
      </c>
      <c r="D59" s="29">
        <f>MIN(C59,N('Debt Payoff'!$E$7))</f>
        <v/>
      </c>
      <c r="E59" s="29">
        <f>C59-D59</f>
        <v/>
      </c>
      <c r="F59" s="29">
        <f>MAX(0,MIN(E59,$AQ59-SUMIF($C$4:$AP$4,"&lt;"&amp;E$4,$C59:$AP59)))</f>
        <v/>
      </c>
      <c r="G59" s="29">
        <f>ROUND(E59-F59,2)</f>
        <v/>
      </c>
      <c r="H59" s="29">
        <f>N(L58)*(1+N('Debt Payoff'!$D$8)/12)</f>
        <v/>
      </c>
      <c r="I59" s="29">
        <f>MIN(H59,N('Debt Payoff'!$E$8))</f>
        <v/>
      </c>
      <c r="J59" s="29">
        <f>H59-I59</f>
        <v/>
      </c>
      <c r="K59" s="29">
        <f>MAX(0,MIN(J59,$AQ59-SUMIF($C$4:$AP$4,"&lt;"&amp;J$4,$C59:$AP59)))</f>
        <v/>
      </c>
      <c r="L59" s="29">
        <f>ROUND(J59-K59,2)</f>
        <v/>
      </c>
      <c r="M59" s="29">
        <f>N(Q58)*(1+N('Debt Payoff'!$D$9)/12)</f>
        <v/>
      </c>
      <c r="N59" s="29">
        <f>MIN(M59,N('Debt Payoff'!$E$9))</f>
        <v/>
      </c>
      <c r="O59" s="29">
        <f>M59-N59</f>
        <v/>
      </c>
      <c r="P59" s="29">
        <f>MAX(0,MIN(O59,$AQ59-SUMIF($C$4:$AP$4,"&lt;"&amp;O$4,$C59:$AP59)))</f>
        <v/>
      </c>
      <c r="Q59" s="29">
        <f>ROUND(O59-P59,2)</f>
        <v/>
      </c>
      <c r="R59" s="29">
        <f>N(V58)*(1+N('Debt Payoff'!$D$10)/12)</f>
        <v/>
      </c>
      <c r="S59" s="29">
        <f>MIN(R59,N('Debt Payoff'!$E$10))</f>
        <v/>
      </c>
      <c r="T59" s="29">
        <f>R59-S59</f>
        <v/>
      </c>
      <c r="U59" s="29">
        <f>MAX(0,MIN(T59,$AQ59-SUMIF($C$4:$AP$4,"&lt;"&amp;T$4,$C59:$AP59)))</f>
        <v/>
      </c>
      <c r="V59" s="29">
        <f>ROUND(T59-U59,2)</f>
        <v/>
      </c>
      <c r="W59" s="29">
        <f>N(AA58)*(1+N('Debt Payoff'!$D$11)/12)</f>
        <v/>
      </c>
      <c r="X59" s="29">
        <f>MIN(W59,N('Debt Payoff'!$E$11))</f>
        <v/>
      </c>
      <c r="Y59" s="29">
        <f>W59-X59</f>
        <v/>
      </c>
      <c r="Z59" s="29">
        <f>MAX(0,MIN(Y59,$AQ59-SUMIF($C$4:$AP$4,"&lt;"&amp;Y$4,$C59:$AP59)))</f>
        <v/>
      </c>
      <c r="AA59" s="29">
        <f>ROUND(Y59-Z59,2)</f>
        <v/>
      </c>
      <c r="AB59" s="29">
        <f>N(AF58)*(1+N('Debt Payoff'!$D$12)/12)</f>
        <v/>
      </c>
      <c r="AC59" s="29">
        <f>MIN(AB59,N('Debt Payoff'!$E$12))</f>
        <v/>
      </c>
      <c r="AD59" s="29">
        <f>AB59-AC59</f>
        <v/>
      </c>
      <c r="AE59" s="29">
        <f>MAX(0,MIN(AD59,$AQ59-SUMIF($C$4:$AP$4,"&lt;"&amp;AD$4,$C59:$AP59)))</f>
        <v/>
      </c>
      <c r="AF59" s="29">
        <f>ROUND(AD59-AE59,2)</f>
        <v/>
      </c>
      <c r="AG59" s="29">
        <f>N(AK58)*(1+N('Debt Payoff'!$D$13)/12)</f>
        <v/>
      </c>
      <c r="AH59" s="29">
        <f>MIN(AG59,N('Debt Payoff'!$E$13))</f>
        <v/>
      </c>
      <c r="AI59" s="29">
        <f>AG59-AH59</f>
        <v/>
      </c>
      <c r="AJ59" s="29">
        <f>MAX(0,MIN(AI59,$AQ59-SUMIF($C$4:$AP$4,"&lt;"&amp;AI$4,$C59:$AP59)))</f>
        <v/>
      </c>
      <c r="AK59" s="29">
        <f>ROUND(AI59-AJ59,2)</f>
        <v/>
      </c>
      <c r="AL59" s="29">
        <f>N(AP58)*(1+N('Debt Payoff'!$D$14)/12)</f>
        <v/>
      </c>
      <c r="AM59" s="29">
        <f>MIN(AL59,N('Debt Payoff'!$E$14))</f>
        <v/>
      </c>
      <c r="AN59" s="29">
        <f>AL59-AM59</f>
        <v/>
      </c>
      <c r="AO59" s="29">
        <f>MAX(0,MIN(AN59,$AQ59-SUMIF($C$4:$AP$4,"&lt;"&amp;AN$4,$C59:$AP59)))</f>
        <v/>
      </c>
      <c r="AP59" s="29">
        <f>ROUND(AN59-AO59,2)</f>
        <v/>
      </c>
      <c r="AQ59" s="29">
        <f>'Debt Payoff'!$C$19-(D59+I59+N59+S59+X59+AC59+AH59+AM59)</f>
        <v/>
      </c>
      <c r="AR59" s="29">
        <f>G59+L59+Q59+V59+AA59+AF59+AK59+AP59</f>
        <v/>
      </c>
      <c r="AS59" s="29">
        <f>D59+F59+I59+K59+N59+P59+S59+U59+X59+Z59+AC59+AE59+AH59+AJ59+AM59+AO59</f>
        <v/>
      </c>
      <c r="AT59" s="29">
        <f>(C59+H59+M59+R59+W59+AB59+AG59+AL59)-AR58</f>
        <v/>
      </c>
    </row>
    <row r="60">
      <c r="B60" t="n">
        <v>55</v>
      </c>
      <c r="C60" s="29">
        <f>N(G59)*(1+N('Debt Payoff'!$D$7)/12)</f>
        <v/>
      </c>
      <c r="D60" s="29">
        <f>MIN(C60,N('Debt Payoff'!$E$7))</f>
        <v/>
      </c>
      <c r="E60" s="29">
        <f>C60-D60</f>
        <v/>
      </c>
      <c r="F60" s="29">
        <f>MAX(0,MIN(E60,$AQ60-SUMIF($C$4:$AP$4,"&lt;"&amp;E$4,$C60:$AP60)))</f>
        <v/>
      </c>
      <c r="G60" s="29">
        <f>ROUND(E60-F60,2)</f>
        <v/>
      </c>
      <c r="H60" s="29">
        <f>N(L59)*(1+N('Debt Payoff'!$D$8)/12)</f>
        <v/>
      </c>
      <c r="I60" s="29">
        <f>MIN(H60,N('Debt Payoff'!$E$8))</f>
        <v/>
      </c>
      <c r="J60" s="29">
        <f>H60-I60</f>
        <v/>
      </c>
      <c r="K60" s="29">
        <f>MAX(0,MIN(J60,$AQ60-SUMIF($C$4:$AP$4,"&lt;"&amp;J$4,$C60:$AP60)))</f>
        <v/>
      </c>
      <c r="L60" s="29">
        <f>ROUND(J60-K60,2)</f>
        <v/>
      </c>
      <c r="M60" s="29">
        <f>N(Q59)*(1+N('Debt Payoff'!$D$9)/12)</f>
        <v/>
      </c>
      <c r="N60" s="29">
        <f>MIN(M60,N('Debt Payoff'!$E$9))</f>
        <v/>
      </c>
      <c r="O60" s="29">
        <f>M60-N60</f>
        <v/>
      </c>
      <c r="P60" s="29">
        <f>MAX(0,MIN(O60,$AQ60-SUMIF($C$4:$AP$4,"&lt;"&amp;O$4,$C60:$AP60)))</f>
        <v/>
      </c>
      <c r="Q60" s="29">
        <f>ROUND(O60-P60,2)</f>
        <v/>
      </c>
      <c r="R60" s="29">
        <f>N(V59)*(1+N('Debt Payoff'!$D$10)/12)</f>
        <v/>
      </c>
      <c r="S60" s="29">
        <f>MIN(R60,N('Debt Payoff'!$E$10))</f>
        <v/>
      </c>
      <c r="T60" s="29">
        <f>R60-S60</f>
        <v/>
      </c>
      <c r="U60" s="29">
        <f>MAX(0,MIN(T60,$AQ60-SUMIF($C$4:$AP$4,"&lt;"&amp;T$4,$C60:$AP60)))</f>
        <v/>
      </c>
      <c r="V60" s="29">
        <f>ROUND(T60-U60,2)</f>
        <v/>
      </c>
      <c r="W60" s="29">
        <f>N(AA59)*(1+N('Debt Payoff'!$D$11)/12)</f>
        <v/>
      </c>
      <c r="X60" s="29">
        <f>MIN(W60,N('Debt Payoff'!$E$11))</f>
        <v/>
      </c>
      <c r="Y60" s="29">
        <f>W60-X60</f>
        <v/>
      </c>
      <c r="Z60" s="29">
        <f>MAX(0,MIN(Y60,$AQ60-SUMIF($C$4:$AP$4,"&lt;"&amp;Y$4,$C60:$AP60)))</f>
        <v/>
      </c>
      <c r="AA60" s="29">
        <f>ROUND(Y60-Z60,2)</f>
        <v/>
      </c>
      <c r="AB60" s="29">
        <f>N(AF59)*(1+N('Debt Payoff'!$D$12)/12)</f>
        <v/>
      </c>
      <c r="AC60" s="29">
        <f>MIN(AB60,N('Debt Payoff'!$E$12))</f>
        <v/>
      </c>
      <c r="AD60" s="29">
        <f>AB60-AC60</f>
        <v/>
      </c>
      <c r="AE60" s="29">
        <f>MAX(0,MIN(AD60,$AQ60-SUMIF($C$4:$AP$4,"&lt;"&amp;AD$4,$C60:$AP60)))</f>
        <v/>
      </c>
      <c r="AF60" s="29">
        <f>ROUND(AD60-AE60,2)</f>
        <v/>
      </c>
      <c r="AG60" s="29">
        <f>N(AK59)*(1+N('Debt Payoff'!$D$13)/12)</f>
        <v/>
      </c>
      <c r="AH60" s="29">
        <f>MIN(AG60,N('Debt Payoff'!$E$13))</f>
        <v/>
      </c>
      <c r="AI60" s="29">
        <f>AG60-AH60</f>
        <v/>
      </c>
      <c r="AJ60" s="29">
        <f>MAX(0,MIN(AI60,$AQ60-SUMIF($C$4:$AP$4,"&lt;"&amp;AI$4,$C60:$AP60)))</f>
        <v/>
      </c>
      <c r="AK60" s="29">
        <f>ROUND(AI60-AJ60,2)</f>
        <v/>
      </c>
      <c r="AL60" s="29">
        <f>N(AP59)*(1+N('Debt Payoff'!$D$14)/12)</f>
        <v/>
      </c>
      <c r="AM60" s="29">
        <f>MIN(AL60,N('Debt Payoff'!$E$14))</f>
        <v/>
      </c>
      <c r="AN60" s="29">
        <f>AL60-AM60</f>
        <v/>
      </c>
      <c r="AO60" s="29">
        <f>MAX(0,MIN(AN60,$AQ60-SUMIF($C$4:$AP$4,"&lt;"&amp;AN$4,$C60:$AP60)))</f>
        <v/>
      </c>
      <c r="AP60" s="29">
        <f>ROUND(AN60-AO60,2)</f>
        <v/>
      </c>
      <c r="AQ60" s="29">
        <f>'Debt Payoff'!$C$19-(D60+I60+N60+S60+X60+AC60+AH60+AM60)</f>
        <v/>
      </c>
      <c r="AR60" s="29">
        <f>G60+L60+Q60+V60+AA60+AF60+AK60+AP60</f>
        <v/>
      </c>
      <c r="AS60" s="29">
        <f>D60+F60+I60+K60+N60+P60+S60+U60+X60+Z60+AC60+AE60+AH60+AJ60+AM60+AO60</f>
        <v/>
      </c>
      <c r="AT60" s="29">
        <f>(C60+H60+M60+R60+W60+AB60+AG60+AL60)-AR59</f>
        <v/>
      </c>
    </row>
    <row r="61">
      <c r="B61" t="n">
        <v>56</v>
      </c>
      <c r="C61" s="29">
        <f>N(G60)*(1+N('Debt Payoff'!$D$7)/12)</f>
        <v/>
      </c>
      <c r="D61" s="29">
        <f>MIN(C61,N('Debt Payoff'!$E$7))</f>
        <v/>
      </c>
      <c r="E61" s="29">
        <f>C61-D61</f>
        <v/>
      </c>
      <c r="F61" s="29">
        <f>MAX(0,MIN(E61,$AQ61-SUMIF($C$4:$AP$4,"&lt;"&amp;E$4,$C61:$AP61)))</f>
        <v/>
      </c>
      <c r="G61" s="29">
        <f>ROUND(E61-F61,2)</f>
        <v/>
      </c>
      <c r="H61" s="29">
        <f>N(L60)*(1+N('Debt Payoff'!$D$8)/12)</f>
        <v/>
      </c>
      <c r="I61" s="29">
        <f>MIN(H61,N('Debt Payoff'!$E$8))</f>
        <v/>
      </c>
      <c r="J61" s="29">
        <f>H61-I61</f>
        <v/>
      </c>
      <c r="K61" s="29">
        <f>MAX(0,MIN(J61,$AQ61-SUMIF($C$4:$AP$4,"&lt;"&amp;J$4,$C61:$AP61)))</f>
        <v/>
      </c>
      <c r="L61" s="29">
        <f>ROUND(J61-K61,2)</f>
        <v/>
      </c>
      <c r="M61" s="29">
        <f>N(Q60)*(1+N('Debt Payoff'!$D$9)/12)</f>
        <v/>
      </c>
      <c r="N61" s="29">
        <f>MIN(M61,N('Debt Payoff'!$E$9))</f>
        <v/>
      </c>
      <c r="O61" s="29">
        <f>M61-N61</f>
        <v/>
      </c>
      <c r="P61" s="29">
        <f>MAX(0,MIN(O61,$AQ61-SUMIF($C$4:$AP$4,"&lt;"&amp;O$4,$C61:$AP61)))</f>
        <v/>
      </c>
      <c r="Q61" s="29">
        <f>ROUND(O61-P61,2)</f>
        <v/>
      </c>
      <c r="R61" s="29">
        <f>N(V60)*(1+N('Debt Payoff'!$D$10)/12)</f>
        <v/>
      </c>
      <c r="S61" s="29">
        <f>MIN(R61,N('Debt Payoff'!$E$10))</f>
        <v/>
      </c>
      <c r="T61" s="29">
        <f>R61-S61</f>
        <v/>
      </c>
      <c r="U61" s="29">
        <f>MAX(0,MIN(T61,$AQ61-SUMIF($C$4:$AP$4,"&lt;"&amp;T$4,$C61:$AP61)))</f>
        <v/>
      </c>
      <c r="V61" s="29">
        <f>ROUND(T61-U61,2)</f>
        <v/>
      </c>
      <c r="W61" s="29">
        <f>N(AA60)*(1+N('Debt Payoff'!$D$11)/12)</f>
        <v/>
      </c>
      <c r="X61" s="29">
        <f>MIN(W61,N('Debt Payoff'!$E$11))</f>
        <v/>
      </c>
      <c r="Y61" s="29">
        <f>W61-X61</f>
        <v/>
      </c>
      <c r="Z61" s="29">
        <f>MAX(0,MIN(Y61,$AQ61-SUMIF($C$4:$AP$4,"&lt;"&amp;Y$4,$C61:$AP61)))</f>
        <v/>
      </c>
      <c r="AA61" s="29">
        <f>ROUND(Y61-Z61,2)</f>
        <v/>
      </c>
      <c r="AB61" s="29">
        <f>N(AF60)*(1+N('Debt Payoff'!$D$12)/12)</f>
        <v/>
      </c>
      <c r="AC61" s="29">
        <f>MIN(AB61,N('Debt Payoff'!$E$12))</f>
        <v/>
      </c>
      <c r="AD61" s="29">
        <f>AB61-AC61</f>
        <v/>
      </c>
      <c r="AE61" s="29">
        <f>MAX(0,MIN(AD61,$AQ61-SUMIF($C$4:$AP$4,"&lt;"&amp;AD$4,$C61:$AP61)))</f>
        <v/>
      </c>
      <c r="AF61" s="29">
        <f>ROUND(AD61-AE61,2)</f>
        <v/>
      </c>
      <c r="AG61" s="29">
        <f>N(AK60)*(1+N('Debt Payoff'!$D$13)/12)</f>
        <v/>
      </c>
      <c r="AH61" s="29">
        <f>MIN(AG61,N('Debt Payoff'!$E$13))</f>
        <v/>
      </c>
      <c r="AI61" s="29">
        <f>AG61-AH61</f>
        <v/>
      </c>
      <c r="AJ61" s="29">
        <f>MAX(0,MIN(AI61,$AQ61-SUMIF($C$4:$AP$4,"&lt;"&amp;AI$4,$C61:$AP61)))</f>
        <v/>
      </c>
      <c r="AK61" s="29">
        <f>ROUND(AI61-AJ61,2)</f>
        <v/>
      </c>
      <c r="AL61" s="29">
        <f>N(AP60)*(1+N('Debt Payoff'!$D$14)/12)</f>
        <v/>
      </c>
      <c r="AM61" s="29">
        <f>MIN(AL61,N('Debt Payoff'!$E$14))</f>
        <v/>
      </c>
      <c r="AN61" s="29">
        <f>AL61-AM61</f>
        <v/>
      </c>
      <c r="AO61" s="29">
        <f>MAX(0,MIN(AN61,$AQ61-SUMIF($C$4:$AP$4,"&lt;"&amp;AN$4,$C61:$AP61)))</f>
        <v/>
      </c>
      <c r="AP61" s="29">
        <f>ROUND(AN61-AO61,2)</f>
        <v/>
      </c>
      <c r="AQ61" s="29">
        <f>'Debt Payoff'!$C$19-(D61+I61+N61+S61+X61+AC61+AH61+AM61)</f>
        <v/>
      </c>
      <c r="AR61" s="29">
        <f>G61+L61+Q61+V61+AA61+AF61+AK61+AP61</f>
        <v/>
      </c>
      <c r="AS61" s="29">
        <f>D61+F61+I61+K61+N61+P61+S61+U61+X61+Z61+AC61+AE61+AH61+AJ61+AM61+AO61</f>
        <v/>
      </c>
      <c r="AT61" s="29">
        <f>(C61+H61+M61+R61+W61+AB61+AG61+AL61)-AR60</f>
        <v/>
      </c>
    </row>
    <row r="62">
      <c r="B62" t="n">
        <v>57</v>
      </c>
      <c r="C62" s="29">
        <f>N(G61)*(1+N('Debt Payoff'!$D$7)/12)</f>
        <v/>
      </c>
      <c r="D62" s="29">
        <f>MIN(C62,N('Debt Payoff'!$E$7))</f>
        <v/>
      </c>
      <c r="E62" s="29">
        <f>C62-D62</f>
        <v/>
      </c>
      <c r="F62" s="29">
        <f>MAX(0,MIN(E62,$AQ62-SUMIF($C$4:$AP$4,"&lt;"&amp;E$4,$C62:$AP62)))</f>
        <v/>
      </c>
      <c r="G62" s="29">
        <f>ROUND(E62-F62,2)</f>
        <v/>
      </c>
      <c r="H62" s="29">
        <f>N(L61)*(1+N('Debt Payoff'!$D$8)/12)</f>
        <v/>
      </c>
      <c r="I62" s="29">
        <f>MIN(H62,N('Debt Payoff'!$E$8))</f>
        <v/>
      </c>
      <c r="J62" s="29">
        <f>H62-I62</f>
        <v/>
      </c>
      <c r="K62" s="29">
        <f>MAX(0,MIN(J62,$AQ62-SUMIF($C$4:$AP$4,"&lt;"&amp;J$4,$C62:$AP62)))</f>
        <v/>
      </c>
      <c r="L62" s="29">
        <f>ROUND(J62-K62,2)</f>
        <v/>
      </c>
      <c r="M62" s="29">
        <f>N(Q61)*(1+N('Debt Payoff'!$D$9)/12)</f>
        <v/>
      </c>
      <c r="N62" s="29">
        <f>MIN(M62,N('Debt Payoff'!$E$9))</f>
        <v/>
      </c>
      <c r="O62" s="29">
        <f>M62-N62</f>
        <v/>
      </c>
      <c r="P62" s="29">
        <f>MAX(0,MIN(O62,$AQ62-SUMIF($C$4:$AP$4,"&lt;"&amp;O$4,$C62:$AP62)))</f>
        <v/>
      </c>
      <c r="Q62" s="29">
        <f>ROUND(O62-P62,2)</f>
        <v/>
      </c>
      <c r="R62" s="29">
        <f>N(V61)*(1+N('Debt Payoff'!$D$10)/12)</f>
        <v/>
      </c>
      <c r="S62" s="29">
        <f>MIN(R62,N('Debt Payoff'!$E$10))</f>
        <v/>
      </c>
      <c r="T62" s="29">
        <f>R62-S62</f>
        <v/>
      </c>
      <c r="U62" s="29">
        <f>MAX(0,MIN(T62,$AQ62-SUMIF($C$4:$AP$4,"&lt;"&amp;T$4,$C62:$AP62)))</f>
        <v/>
      </c>
      <c r="V62" s="29">
        <f>ROUND(T62-U62,2)</f>
        <v/>
      </c>
      <c r="W62" s="29">
        <f>N(AA61)*(1+N('Debt Payoff'!$D$11)/12)</f>
        <v/>
      </c>
      <c r="X62" s="29">
        <f>MIN(W62,N('Debt Payoff'!$E$11))</f>
        <v/>
      </c>
      <c r="Y62" s="29">
        <f>W62-X62</f>
        <v/>
      </c>
      <c r="Z62" s="29">
        <f>MAX(0,MIN(Y62,$AQ62-SUMIF($C$4:$AP$4,"&lt;"&amp;Y$4,$C62:$AP62)))</f>
        <v/>
      </c>
      <c r="AA62" s="29">
        <f>ROUND(Y62-Z62,2)</f>
        <v/>
      </c>
      <c r="AB62" s="29">
        <f>N(AF61)*(1+N('Debt Payoff'!$D$12)/12)</f>
        <v/>
      </c>
      <c r="AC62" s="29">
        <f>MIN(AB62,N('Debt Payoff'!$E$12))</f>
        <v/>
      </c>
      <c r="AD62" s="29">
        <f>AB62-AC62</f>
        <v/>
      </c>
      <c r="AE62" s="29">
        <f>MAX(0,MIN(AD62,$AQ62-SUMIF($C$4:$AP$4,"&lt;"&amp;AD$4,$C62:$AP62)))</f>
        <v/>
      </c>
      <c r="AF62" s="29">
        <f>ROUND(AD62-AE62,2)</f>
        <v/>
      </c>
      <c r="AG62" s="29">
        <f>N(AK61)*(1+N('Debt Payoff'!$D$13)/12)</f>
        <v/>
      </c>
      <c r="AH62" s="29">
        <f>MIN(AG62,N('Debt Payoff'!$E$13))</f>
        <v/>
      </c>
      <c r="AI62" s="29">
        <f>AG62-AH62</f>
        <v/>
      </c>
      <c r="AJ62" s="29">
        <f>MAX(0,MIN(AI62,$AQ62-SUMIF($C$4:$AP$4,"&lt;"&amp;AI$4,$C62:$AP62)))</f>
        <v/>
      </c>
      <c r="AK62" s="29">
        <f>ROUND(AI62-AJ62,2)</f>
        <v/>
      </c>
      <c r="AL62" s="29">
        <f>N(AP61)*(1+N('Debt Payoff'!$D$14)/12)</f>
        <v/>
      </c>
      <c r="AM62" s="29">
        <f>MIN(AL62,N('Debt Payoff'!$E$14))</f>
        <v/>
      </c>
      <c r="AN62" s="29">
        <f>AL62-AM62</f>
        <v/>
      </c>
      <c r="AO62" s="29">
        <f>MAX(0,MIN(AN62,$AQ62-SUMIF($C$4:$AP$4,"&lt;"&amp;AN$4,$C62:$AP62)))</f>
        <v/>
      </c>
      <c r="AP62" s="29">
        <f>ROUND(AN62-AO62,2)</f>
        <v/>
      </c>
      <c r="AQ62" s="29">
        <f>'Debt Payoff'!$C$19-(D62+I62+N62+S62+X62+AC62+AH62+AM62)</f>
        <v/>
      </c>
      <c r="AR62" s="29">
        <f>G62+L62+Q62+V62+AA62+AF62+AK62+AP62</f>
        <v/>
      </c>
      <c r="AS62" s="29">
        <f>D62+F62+I62+K62+N62+P62+S62+U62+X62+Z62+AC62+AE62+AH62+AJ62+AM62+AO62</f>
        <v/>
      </c>
      <c r="AT62" s="29">
        <f>(C62+H62+M62+R62+W62+AB62+AG62+AL62)-AR61</f>
        <v/>
      </c>
    </row>
    <row r="63">
      <c r="B63" t="n">
        <v>58</v>
      </c>
      <c r="C63" s="29">
        <f>N(G62)*(1+N('Debt Payoff'!$D$7)/12)</f>
        <v/>
      </c>
      <c r="D63" s="29">
        <f>MIN(C63,N('Debt Payoff'!$E$7))</f>
        <v/>
      </c>
      <c r="E63" s="29">
        <f>C63-D63</f>
        <v/>
      </c>
      <c r="F63" s="29">
        <f>MAX(0,MIN(E63,$AQ63-SUMIF($C$4:$AP$4,"&lt;"&amp;E$4,$C63:$AP63)))</f>
        <v/>
      </c>
      <c r="G63" s="29">
        <f>ROUND(E63-F63,2)</f>
        <v/>
      </c>
      <c r="H63" s="29">
        <f>N(L62)*(1+N('Debt Payoff'!$D$8)/12)</f>
        <v/>
      </c>
      <c r="I63" s="29">
        <f>MIN(H63,N('Debt Payoff'!$E$8))</f>
        <v/>
      </c>
      <c r="J63" s="29">
        <f>H63-I63</f>
        <v/>
      </c>
      <c r="K63" s="29">
        <f>MAX(0,MIN(J63,$AQ63-SUMIF($C$4:$AP$4,"&lt;"&amp;J$4,$C63:$AP63)))</f>
        <v/>
      </c>
      <c r="L63" s="29">
        <f>ROUND(J63-K63,2)</f>
        <v/>
      </c>
      <c r="M63" s="29">
        <f>N(Q62)*(1+N('Debt Payoff'!$D$9)/12)</f>
        <v/>
      </c>
      <c r="N63" s="29">
        <f>MIN(M63,N('Debt Payoff'!$E$9))</f>
        <v/>
      </c>
      <c r="O63" s="29">
        <f>M63-N63</f>
        <v/>
      </c>
      <c r="P63" s="29">
        <f>MAX(0,MIN(O63,$AQ63-SUMIF($C$4:$AP$4,"&lt;"&amp;O$4,$C63:$AP63)))</f>
        <v/>
      </c>
      <c r="Q63" s="29">
        <f>ROUND(O63-P63,2)</f>
        <v/>
      </c>
      <c r="R63" s="29">
        <f>N(V62)*(1+N('Debt Payoff'!$D$10)/12)</f>
        <v/>
      </c>
      <c r="S63" s="29">
        <f>MIN(R63,N('Debt Payoff'!$E$10))</f>
        <v/>
      </c>
      <c r="T63" s="29">
        <f>R63-S63</f>
        <v/>
      </c>
      <c r="U63" s="29">
        <f>MAX(0,MIN(T63,$AQ63-SUMIF($C$4:$AP$4,"&lt;"&amp;T$4,$C63:$AP63)))</f>
        <v/>
      </c>
      <c r="V63" s="29">
        <f>ROUND(T63-U63,2)</f>
        <v/>
      </c>
      <c r="W63" s="29">
        <f>N(AA62)*(1+N('Debt Payoff'!$D$11)/12)</f>
        <v/>
      </c>
      <c r="X63" s="29">
        <f>MIN(W63,N('Debt Payoff'!$E$11))</f>
        <v/>
      </c>
      <c r="Y63" s="29">
        <f>W63-X63</f>
        <v/>
      </c>
      <c r="Z63" s="29">
        <f>MAX(0,MIN(Y63,$AQ63-SUMIF($C$4:$AP$4,"&lt;"&amp;Y$4,$C63:$AP63)))</f>
        <v/>
      </c>
      <c r="AA63" s="29">
        <f>ROUND(Y63-Z63,2)</f>
        <v/>
      </c>
      <c r="AB63" s="29">
        <f>N(AF62)*(1+N('Debt Payoff'!$D$12)/12)</f>
        <v/>
      </c>
      <c r="AC63" s="29">
        <f>MIN(AB63,N('Debt Payoff'!$E$12))</f>
        <v/>
      </c>
      <c r="AD63" s="29">
        <f>AB63-AC63</f>
        <v/>
      </c>
      <c r="AE63" s="29">
        <f>MAX(0,MIN(AD63,$AQ63-SUMIF($C$4:$AP$4,"&lt;"&amp;AD$4,$C63:$AP63)))</f>
        <v/>
      </c>
      <c r="AF63" s="29">
        <f>ROUND(AD63-AE63,2)</f>
        <v/>
      </c>
      <c r="AG63" s="29">
        <f>N(AK62)*(1+N('Debt Payoff'!$D$13)/12)</f>
        <v/>
      </c>
      <c r="AH63" s="29">
        <f>MIN(AG63,N('Debt Payoff'!$E$13))</f>
        <v/>
      </c>
      <c r="AI63" s="29">
        <f>AG63-AH63</f>
        <v/>
      </c>
      <c r="AJ63" s="29">
        <f>MAX(0,MIN(AI63,$AQ63-SUMIF($C$4:$AP$4,"&lt;"&amp;AI$4,$C63:$AP63)))</f>
        <v/>
      </c>
      <c r="AK63" s="29">
        <f>ROUND(AI63-AJ63,2)</f>
        <v/>
      </c>
      <c r="AL63" s="29">
        <f>N(AP62)*(1+N('Debt Payoff'!$D$14)/12)</f>
        <v/>
      </c>
      <c r="AM63" s="29">
        <f>MIN(AL63,N('Debt Payoff'!$E$14))</f>
        <v/>
      </c>
      <c r="AN63" s="29">
        <f>AL63-AM63</f>
        <v/>
      </c>
      <c r="AO63" s="29">
        <f>MAX(0,MIN(AN63,$AQ63-SUMIF($C$4:$AP$4,"&lt;"&amp;AN$4,$C63:$AP63)))</f>
        <v/>
      </c>
      <c r="AP63" s="29">
        <f>ROUND(AN63-AO63,2)</f>
        <v/>
      </c>
      <c r="AQ63" s="29">
        <f>'Debt Payoff'!$C$19-(D63+I63+N63+S63+X63+AC63+AH63+AM63)</f>
        <v/>
      </c>
      <c r="AR63" s="29">
        <f>G63+L63+Q63+V63+AA63+AF63+AK63+AP63</f>
        <v/>
      </c>
      <c r="AS63" s="29">
        <f>D63+F63+I63+K63+N63+P63+S63+U63+X63+Z63+AC63+AE63+AH63+AJ63+AM63+AO63</f>
        <v/>
      </c>
      <c r="AT63" s="29">
        <f>(C63+H63+M63+R63+W63+AB63+AG63+AL63)-AR62</f>
        <v/>
      </c>
    </row>
    <row r="64">
      <c r="B64" t="n">
        <v>59</v>
      </c>
      <c r="C64" s="29">
        <f>N(G63)*(1+N('Debt Payoff'!$D$7)/12)</f>
        <v/>
      </c>
      <c r="D64" s="29">
        <f>MIN(C64,N('Debt Payoff'!$E$7))</f>
        <v/>
      </c>
      <c r="E64" s="29">
        <f>C64-D64</f>
        <v/>
      </c>
      <c r="F64" s="29">
        <f>MAX(0,MIN(E64,$AQ64-SUMIF($C$4:$AP$4,"&lt;"&amp;E$4,$C64:$AP64)))</f>
        <v/>
      </c>
      <c r="G64" s="29">
        <f>ROUND(E64-F64,2)</f>
        <v/>
      </c>
      <c r="H64" s="29">
        <f>N(L63)*(1+N('Debt Payoff'!$D$8)/12)</f>
        <v/>
      </c>
      <c r="I64" s="29">
        <f>MIN(H64,N('Debt Payoff'!$E$8))</f>
        <v/>
      </c>
      <c r="J64" s="29">
        <f>H64-I64</f>
        <v/>
      </c>
      <c r="K64" s="29">
        <f>MAX(0,MIN(J64,$AQ64-SUMIF($C$4:$AP$4,"&lt;"&amp;J$4,$C64:$AP64)))</f>
        <v/>
      </c>
      <c r="L64" s="29">
        <f>ROUND(J64-K64,2)</f>
        <v/>
      </c>
      <c r="M64" s="29">
        <f>N(Q63)*(1+N('Debt Payoff'!$D$9)/12)</f>
        <v/>
      </c>
      <c r="N64" s="29">
        <f>MIN(M64,N('Debt Payoff'!$E$9))</f>
        <v/>
      </c>
      <c r="O64" s="29">
        <f>M64-N64</f>
        <v/>
      </c>
      <c r="P64" s="29">
        <f>MAX(0,MIN(O64,$AQ64-SUMIF($C$4:$AP$4,"&lt;"&amp;O$4,$C64:$AP64)))</f>
        <v/>
      </c>
      <c r="Q64" s="29">
        <f>ROUND(O64-P64,2)</f>
        <v/>
      </c>
      <c r="R64" s="29">
        <f>N(V63)*(1+N('Debt Payoff'!$D$10)/12)</f>
        <v/>
      </c>
      <c r="S64" s="29">
        <f>MIN(R64,N('Debt Payoff'!$E$10))</f>
        <v/>
      </c>
      <c r="T64" s="29">
        <f>R64-S64</f>
        <v/>
      </c>
      <c r="U64" s="29">
        <f>MAX(0,MIN(T64,$AQ64-SUMIF($C$4:$AP$4,"&lt;"&amp;T$4,$C64:$AP64)))</f>
        <v/>
      </c>
      <c r="V64" s="29">
        <f>ROUND(T64-U64,2)</f>
        <v/>
      </c>
      <c r="W64" s="29">
        <f>N(AA63)*(1+N('Debt Payoff'!$D$11)/12)</f>
        <v/>
      </c>
      <c r="X64" s="29">
        <f>MIN(W64,N('Debt Payoff'!$E$11))</f>
        <v/>
      </c>
      <c r="Y64" s="29">
        <f>W64-X64</f>
        <v/>
      </c>
      <c r="Z64" s="29">
        <f>MAX(0,MIN(Y64,$AQ64-SUMIF($C$4:$AP$4,"&lt;"&amp;Y$4,$C64:$AP64)))</f>
        <v/>
      </c>
      <c r="AA64" s="29">
        <f>ROUND(Y64-Z64,2)</f>
        <v/>
      </c>
      <c r="AB64" s="29">
        <f>N(AF63)*(1+N('Debt Payoff'!$D$12)/12)</f>
        <v/>
      </c>
      <c r="AC64" s="29">
        <f>MIN(AB64,N('Debt Payoff'!$E$12))</f>
        <v/>
      </c>
      <c r="AD64" s="29">
        <f>AB64-AC64</f>
        <v/>
      </c>
      <c r="AE64" s="29">
        <f>MAX(0,MIN(AD64,$AQ64-SUMIF($C$4:$AP$4,"&lt;"&amp;AD$4,$C64:$AP64)))</f>
        <v/>
      </c>
      <c r="AF64" s="29">
        <f>ROUND(AD64-AE64,2)</f>
        <v/>
      </c>
      <c r="AG64" s="29">
        <f>N(AK63)*(1+N('Debt Payoff'!$D$13)/12)</f>
        <v/>
      </c>
      <c r="AH64" s="29">
        <f>MIN(AG64,N('Debt Payoff'!$E$13))</f>
        <v/>
      </c>
      <c r="AI64" s="29">
        <f>AG64-AH64</f>
        <v/>
      </c>
      <c r="AJ64" s="29">
        <f>MAX(0,MIN(AI64,$AQ64-SUMIF($C$4:$AP$4,"&lt;"&amp;AI$4,$C64:$AP64)))</f>
        <v/>
      </c>
      <c r="AK64" s="29">
        <f>ROUND(AI64-AJ64,2)</f>
        <v/>
      </c>
      <c r="AL64" s="29">
        <f>N(AP63)*(1+N('Debt Payoff'!$D$14)/12)</f>
        <v/>
      </c>
      <c r="AM64" s="29">
        <f>MIN(AL64,N('Debt Payoff'!$E$14))</f>
        <v/>
      </c>
      <c r="AN64" s="29">
        <f>AL64-AM64</f>
        <v/>
      </c>
      <c r="AO64" s="29">
        <f>MAX(0,MIN(AN64,$AQ64-SUMIF($C$4:$AP$4,"&lt;"&amp;AN$4,$C64:$AP64)))</f>
        <v/>
      </c>
      <c r="AP64" s="29">
        <f>ROUND(AN64-AO64,2)</f>
        <v/>
      </c>
      <c r="AQ64" s="29">
        <f>'Debt Payoff'!$C$19-(D64+I64+N64+S64+X64+AC64+AH64+AM64)</f>
        <v/>
      </c>
      <c r="AR64" s="29">
        <f>G64+L64+Q64+V64+AA64+AF64+AK64+AP64</f>
        <v/>
      </c>
      <c r="AS64" s="29">
        <f>D64+F64+I64+K64+N64+P64+S64+U64+X64+Z64+AC64+AE64+AH64+AJ64+AM64+AO64</f>
        <v/>
      </c>
      <c r="AT64" s="29">
        <f>(C64+H64+M64+R64+W64+AB64+AG64+AL64)-AR63</f>
        <v/>
      </c>
    </row>
    <row r="65">
      <c r="B65" t="n">
        <v>60</v>
      </c>
      <c r="C65" s="29">
        <f>N(G64)*(1+N('Debt Payoff'!$D$7)/12)</f>
        <v/>
      </c>
      <c r="D65" s="29">
        <f>MIN(C65,N('Debt Payoff'!$E$7))</f>
        <v/>
      </c>
      <c r="E65" s="29">
        <f>C65-D65</f>
        <v/>
      </c>
      <c r="F65" s="29">
        <f>MAX(0,MIN(E65,$AQ65-SUMIF($C$4:$AP$4,"&lt;"&amp;E$4,$C65:$AP65)))</f>
        <v/>
      </c>
      <c r="G65" s="29">
        <f>ROUND(E65-F65,2)</f>
        <v/>
      </c>
      <c r="H65" s="29">
        <f>N(L64)*(1+N('Debt Payoff'!$D$8)/12)</f>
        <v/>
      </c>
      <c r="I65" s="29">
        <f>MIN(H65,N('Debt Payoff'!$E$8))</f>
        <v/>
      </c>
      <c r="J65" s="29">
        <f>H65-I65</f>
        <v/>
      </c>
      <c r="K65" s="29">
        <f>MAX(0,MIN(J65,$AQ65-SUMIF($C$4:$AP$4,"&lt;"&amp;J$4,$C65:$AP65)))</f>
        <v/>
      </c>
      <c r="L65" s="29">
        <f>ROUND(J65-K65,2)</f>
        <v/>
      </c>
      <c r="M65" s="29">
        <f>N(Q64)*(1+N('Debt Payoff'!$D$9)/12)</f>
        <v/>
      </c>
      <c r="N65" s="29">
        <f>MIN(M65,N('Debt Payoff'!$E$9))</f>
        <v/>
      </c>
      <c r="O65" s="29">
        <f>M65-N65</f>
        <v/>
      </c>
      <c r="P65" s="29">
        <f>MAX(0,MIN(O65,$AQ65-SUMIF($C$4:$AP$4,"&lt;"&amp;O$4,$C65:$AP65)))</f>
        <v/>
      </c>
      <c r="Q65" s="29">
        <f>ROUND(O65-P65,2)</f>
        <v/>
      </c>
      <c r="R65" s="29">
        <f>N(V64)*(1+N('Debt Payoff'!$D$10)/12)</f>
        <v/>
      </c>
      <c r="S65" s="29">
        <f>MIN(R65,N('Debt Payoff'!$E$10))</f>
        <v/>
      </c>
      <c r="T65" s="29">
        <f>R65-S65</f>
        <v/>
      </c>
      <c r="U65" s="29">
        <f>MAX(0,MIN(T65,$AQ65-SUMIF($C$4:$AP$4,"&lt;"&amp;T$4,$C65:$AP65)))</f>
        <v/>
      </c>
      <c r="V65" s="29">
        <f>ROUND(T65-U65,2)</f>
        <v/>
      </c>
      <c r="W65" s="29">
        <f>N(AA64)*(1+N('Debt Payoff'!$D$11)/12)</f>
        <v/>
      </c>
      <c r="X65" s="29">
        <f>MIN(W65,N('Debt Payoff'!$E$11))</f>
        <v/>
      </c>
      <c r="Y65" s="29">
        <f>W65-X65</f>
        <v/>
      </c>
      <c r="Z65" s="29">
        <f>MAX(0,MIN(Y65,$AQ65-SUMIF($C$4:$AP$4,"&lt;"&amp;Y$4,$C65:$AP65)))</f>
        <v/>
      </c>
      <c r="AA65" s="29">
        <f>ROUND(Y65-Z65,2)</f>
        <v/>
      </c>
      <c r="AB65" s="29">
        <f>N(AF64)*(1+N('Debt Payoff'!$D$12)/12)</f>
        <v/>
      </c>
      <c r="AC65" s="29">
        <f>MIN(AB65,N('Debt Payoff'!$E$12))</f>
        <v/>
      </c>
      <c r="AD65" s="29">
        <f>AB65-AC65</f>
        <v/>
      </c>
      <c r="AE65" s="29">
        <f>MAX(0,MIN(AD65,$AQ65-SUMIF($C$4:$AP$4,"&lt;"&amp;AD$4,$C65:$AP65)))</f>
        <v/>
      </c>
      <c r="AF65" s="29">
        <f>ROUND(AD65-AE65,2)</f>
        <v/>
      </c>
      <c r="AG65" s="29">
        <f>N(AK64)*(1+N('Debt Payoff'!$D$13)/12)</f>
        <v/>
      </c>
      <c r="AH65" s="29">
        <f>MIN(AG65,N('Debt Payoff'!$E$13))</f>
        <v/>
      </c>
      <c r="AI65" s="29">
        <f>AG65-AH65</f>
        <v/>
      </c>
      <c r="AJ65" s="29">
        <f>MAX(0,MIN(AI65,$AQ65-SUMIF($C$4:$AP$4,"&lt;"&amp;AI$4,$C65:$AP65)))</f>
        <v/>
      </c>
      <c r="AK65" s="29">
        <f>ROUND(AI65-AJ65,2)</f>
        <v/>
      </c>
      <c r="AL65" s="29">
        <f>N(AP64)*(1+N('Debt Payoff'!$D$14)/12)</f>
        <v/>
      </c>
      <c r="AM65" s="29">
        <f>MIN(AL65,N('Debt Payoff'!$E$14))</f>
        <v/>
      </c>
      <c r="AN65" s="29">
        <f>AL65-AM65</f>
        <v/>
      </c>
      <c r="AO65" s="29">
        <f>MAX(0,MIN(AN65,$AQ65-SUMIF($C$4:$AP$4,"&lt;"&amp;AN$4,$C65:$AP65)))</f>
        <v/>
      </c>
      <c r="AP65" s="29">
        <f>ROUND(AN65-AO65,2)</f>
        <v/>
      </c>
      <c r="AQ65" s="29">
        <f>'Debt Payoff'!$C$19-(D65+I65+N65+S65+X65+AC65+AH65+AM65)</f>
        <v/>
      </c>
      <c r="AR65" s="29">
        <f>G65+L65+Q65+V65+AA65+AF65+AK65+AP65</f>
        <v/>
      </c>
      <c r="AS65" s="29">
        <f>D65+F65+I65+K65+N65+P65+S65+U65+X65+Z65+AC65+AE65+AH65+AJ65+AM65+AO65</f>
        <v/>
      </c>
      <c r="AT65" s="29">
        <f>(C65+H65+M65+R65+W65+AB65+AG65+AL65)-AR64</f>
        <v/>
      </c>
    </row>
    <row r="66">
      <c r="B66" t="n">
        <v>61</v>
      </c>
      <c r="C66" s="29">
        <f>N(G65)*(1+N('Debt Payoff'!$D$7)/12)</f>
        <v/>
      </c>
      <c r="D66" s="29">
        <f>MIN(C66,N('Debt Payoff'!$E$7))</f>
        <v/>
      </c>
      <c r="E66" s="29">
        <f>C66-D66</f>
        <v/>
      </c>
      <c r="F66" s="29">
        <f>MAX(0,MIN(E66,$AQ66-SUMIF($C$4:$AP$4,"&lt;"&amp;E$4,$C66:$AP66)))</f>
        <v/>
      </c>
      <c r="G66" s="29">
        <f>ROUND(E66-F66,2)</f>
        <v/>
      </c>
      <c r="H66" s="29">
        <f>N(L65)*(1+N('Debt Payoff'!$D$8)/12)</f>
        <v/>
      </c>
      <c r="I66" s="29">
        <f>MIN(H66,N('Debt Payoff'!$E$8))</f>
        <v/>
      </c>
      <c r="J66" s="29">
        <f>H66-I66</f>
        <v/>
      </c>
      <c r="K66" s="29">
        <f>MAX(0,MIN(J66,$AQ66-SUMIF($C$4:$AP$4,"&lt;"&amp;J$4,$C66:$AP66)))</f>
        <v/>
      </c>
      <c r="L66" s="29">
        <f>ROUND(J66-K66,2)</f>
        <v/>
      </c>
      <c r="M66" s="29">
        <f>N(Q65)*(1+N('Debt Payoff'!$D$9)/12)</f>
        <v/>
      </c>
      <c r="N66" s="29">
        <f>MIN(M66,N('Debt Payoff'!$E$9))</f>
        <v/>
      </c>
      <c r="O66" s="29">
        <f>M66-N66</f>
        <v/>
      </c>
      <c r="P66" s="29">
        <f>MAX(0,MIN(O66,$AQ66-SUMIF($C$4:$AP$4,"&lt;"&amp;O$4,$C66:$AP66)))</f>
        <v/>
      </c>
      <c r="Q66" s="29">
        <f>ROUND(O66-P66,2)</f>
        <v/>
      </c>
      <c r="R66" s="29">
        <f>N(V65)*(1+N('Debt Payoff'!$D$10)/12)</f>
        <v/>
      </c>
      <c r="S66" s="29">
        <f>MIN(R66,N('Debt Payoff'!$E$10))</f>
        <v/>
      </c>
      <c r="T66" s="29">
        <f>R66-S66</f>
        <v/>
      </c>
      <c r="U66" s="29">
        <f>MAX(0,MIN(T66,$AQ66-SUMIF($C$4:$AP$4,"&lt;"&amp;T$4,$C66:$AP66)))</f>
        <v/>
      </c>
      <c r="V66" s="29">
        <f>ROUND(T66-U66,2)</f>
        <v/>
      </c>
      <c r="W66" s="29">
        <f>N(AA65)*(1+N('Debt Payoff'!$D$11)/12)</f>
        <v/>
      </c>
      <c r="X66" s="29">
        <f>MIN(W66,N('Debt Payoff'!$E$11))</f>
        <v/>
      </c>
      <c r="Y66" s="29">
        <f>W66-X66</f>
        <v/>
      </c>
      <c r="Z66" s="29">
        <f>MAX(0,MIN(Y66,$AQ66-SUMIF($C$4:$AP$4,"&lt;"&amp;Y$4,$C66:$AP66)))</f>
        <v/>
      </c>
      <c r="AA66" s="29">
        <f>ROUND(Y66-Z66,2)</f>
        <v/>
      </c>
      <c r="AB66" s="29">
        <f>N(AF65)*(1+N('Debt Payoff'!$D$12)/12)</f>
        <v/>
      </c>
      <c r="AC66" s="29">
        <f>MIN(AB66,N('Debt Payoff'!$E$12))</f>
        <v/>
      </c>
      <c r="AD66" s="29">
        <f>AB66-AC66</f>
        <v/>
      </c>
      <c r="AE66" s="29">
        <f>MAX(0,MIN(AD66,$AQ66-SUMIF($C$4:$AP$4,"&lt;"&amp;AD$4,$C66:$AP66)))</f>
        <v/>
      </c>
      <c r="AF66" s="29">
        <f>ROUND(AD66-AE66,2)</f>
        <v/>
      </c>
      <c r="AG66" s="29">
        <f>N(AK65)*(1+N('Debt Payoff'!$D$13)/12)</f>
        <v/>
      </c>
      <c r="AH66" s="29">
        <f>MIN(AG66,N('Debt Payoff'!$E$13))</f>
        <v/>
      </c>
      <c r="AI66" s="29">
        <f>AG66-AH66</f>
        <v/>
      </c>
      <c r="AJ66" s="29">
        <f>MAX(0,MIN(AI66,$AQ66-SUMIF($C$4:$AP$4,"&lt;"&amp;AI$4,$C66:$AP66)))</f>
        <v/>
      </c>
      <c r="AK66" s="29">
        <f>ROUND(AI66-AJ66,2)</f>
        <v/>
      </c>
      <c r="AL66" s="29">
        <f>N(AP65)*(1+N('Debt Payoff'!$D$14)/12)</f>
        <v/>
      </c>
      <c r="AM66" s="29">
        <f>MIN(AL66,N('Debt Payoff'!$E$14))</f>
        <v/>
      </c>
      <c r="AN66" s="29">
        <f>AL66-AM66</f>
        <v/>
      </c>
      <c r="AO66" s="29">
        <f>MAX(0,MIN(AN66,$AQ66-SUMIF($C$4:$AP$4,"&lt;"&amp;AN$4,$C66:$AP66)))</f>
        <v/>
      </c>
      <c r="AP66" s="29">
        <f>ROUND(AN66-AO66,2)</f>
        <v/>
      </c>
      <c r="AQ66" s="29">
        <f>'Debt Payoff'!$C$19-(D66+I66+N66+S66+X66+AC66+AH66+AM66)</f>
        <v/>
      </c>
      <c r="AR66" s="29">
        <f>G66+L66+Q66+V66+AA66+AF66+AK66+AP66</f>
        <v/>
      </c>
      <c r="AS66" s="29">
        <f>D66+F66+I66+K66+N66+P66+S66+U66+X66+Z66+AC66+AE66+AH66+AJ66+AM66+AO66</f>
        <v/>
      </c>
      <c r="AT66" s="29">
        <f>(C66+H66+M66+R66+W66+AB66+AG66+AL66)-AR65</f>
        <v/>
      </c>
    </row>
    <row r="67">
      <c r="B67" t="n">
        <v>62</v>
      </c>
      <c r="C67" s="29">
        <f>N(G66)*(1+N('Debt Payoff'!$D$7)/12)</f>
        <v/>
      </c>
      <c r="D67" s="29">
        <f>MIN(C67,N('Debt Payoff'!$E$7))</f>
        <v/>
      </c>
      <c r="E67" s="29">
        <f>C67-D67</f>
        <v/>
      </c>
      <c r="F67" s="29">
        <f>MAX(0,MIN(E67,$AQ67-SUMIF($C$4:$AP$4,"&lt;"&amp;E$4,$C67:$AP67)))</f>
        <v/>
      </c>
      <c r="G67" s="29">
        <f>ROUND(E67-F67,2)</f>
        <v/>
      </c>
      <c r="H67" s="29">
        <f>N(L66)*(1+N('Debt Payoff'!$D$8)/12)</f>
        <v/>
      </c>
      <c r="I67" s="29">
        <f>MIN(H67,N('Debt Payoff'!$E$8))</f>
        <v/>
      </c>
      <c r="J67" s="29">
        <f>H67-I67</f>
        <v/>
      </c>
      <c r="K67" s="29">
        <f>MAX(0,MIN(J67,$AQ67-SUMIF($C$4:$AP$4,"&lt;"&amp;J$4,$C67:$AP67)))</f>
        <v/>
      </c>
      <c r="L67" s="29">
        <f>ROUND(J67-K67,2)</f>
        <v/>
      </c>
      <c r="M67" s="29">
        <f>N(Q66)*(1+N('Debt Payoff'!$D$9)/12)</f>
        <v/>
      </c>
      <c r="N67" s="29">
        <f>MIN(M67,N('Debt Payoff'!$E$9))</f>
        <v/>
      </c>
      <c r="O67" s="29">
        <f>M67-N67</f>
        <v/>
      </c>
      <c r="P67" s="29">
        <f>MAX(0,MIN(O67,$AQ67-SUMIF($C$4:$AP$4,"&lt;"&amp;O$4,$C67:$AP67)))</f>
        <v/>
      </c>
      <c r="Q67" s="29">
        <f>ROUND(O67-P67,2)</f>
        <v/>
      </c>
      <c r="R67" s="29">
        <f>N(V66)*(1+N('Debt Payoff'!$D$10)/12)</f>
        <v/>
      </c>
      <c r="S67" s="29">
        <f>MIN(R67,N('Debt Payoff'!$E$10))</f>
        <v/>
      </c>
      <c r="T67" s="29">
        <f>R67-S67</f>
        <v/>
      </c>
      <c r="U67" s="29">
        <f>MAX(0,MIN(T67,$AQ67-SUMIF($C$4:$AP$4,"&lt;"&amp;T$4,$C67:$AP67)))</f>
        <v/>
      </c>
      <c r="V67" s="29">
        <f>ROUND(T67-U67,2)</f>
        <v/>
      </c>
      <c r="W67" s="29">
        <f>N(AA66)*(1+N('Debt Payoff'!$D$11)/12)</f>
        <v/>
      </c>
      <c r="X67" s="29">
        <f>MIN(W67,N('Debt Payoff'!$E$11))</f>
        <v/>
      </c>
      <c r="Y67" s="29">
        <f>W67-X67</f>
        <v/>
      </c>
      <c r="Z67" s="29">
        <f>MAX(0,MIN(Y67,$AQ67-SUMIF($C$4:$AP$4,"&lt;"&amp;Y$4,$C67:$AP67)))</f>
        <v/>
      </c>
      <c r="AA67" s="29">
        <f>ROUND(Y67-Z67,2)</f>
        <v/>
      </c>
      <c r="AB67" s="29">
        <f>N(AF66)*(1+N('Debt Payoff'!$D$12)/12)</f>
        <v/>
      </c>
      <c r="AC67" s="29">
        <f>MIN(AB67,N('Debt Payoff'!$E$12))</f>
        <v/>
      </c>
      <c r="AD67" s="29">
        <f>AB67-AC67</f>
        <v/>
      </c>
      <c r="AE67" s="29">
        <f>MAX(0,MIN(AD67,$AQ67-SUMIF($C$4:$AP$4,"&lt;"&amp;AD$4,$C67:$AP67)))</f>
        <v/>
      </c>
      <c r="AF67" s="29">
        <f>ROUND(AD67-AE67,2)</f>
        <v/>
      </c>
      <c r="AG67" s="29">
        <f>N(AK66)*(1+N('Debt Payoff'!$D$13)/12)</f>
        <v/>
      </c>
      <c r="AH67" s="29">
        <f>MIN(AG67,N('Debt Payoff'!$E$13))</f>
        <v/>
      </c>
      <c r="AI67" s="29">
        <f>AG67-AH67</f>
        <v/>
      </c>
      <c r="AJ67" s="29">
        <f>MAX(0,MIN(AI67,$AQ67-SUMIF($C$4:$AP$4,"&lt;"&amp;AI$4,$C67:$AP67)))</f>
        <v/>
      </c>
      <c r="AK67" s="29">
        <f>ROUND(AI67-AJ67,2)</f>
        <v/>
      </c>
      <c r="AL67" s="29">
        <f>N(AP66)*(1+N('Debt Payoff'!$D$14)/12)</f>
        <v/>
      </c>
      <c r="AM67" s="29">
        <f>MIN(AL67,N('Debt Payoff'!$E$14))</f>
        <v/>
      </c>
      <c r="AN67" s="29">
        <f>AL67-AM67</f>
        <v/>
      </c>
      <c r="AO67" s="29">
        <f>MAX(0,MIN(AN67,$AQ67-SUMIF($C$4:$AP$4,"&lt;"&amp;AN$4,$C67:$AP67)))</f>
        <v/>
      </c>
      <c r="AP67" s="29">
        <f>ROUND(AN67-AO67,2)</f>
        <v/>
      </c>
      <c r="AQ67" s="29">
        <f>'Debt Payoff'!$C$19-(D67+I67+N67+S67+X67+AC67+AH67+AM67)</f>
        <v/>
      </c>
      <c r="AR67" s="29">
        <f>G67+L67+Q67+V67+AA67+AF67+AK67+AP67</f>
        <v/>
      </c>
      <c r="AS67" s="29">
        <f>D67+F67+I67+K67+N67+P67+S67+U67+X67+Z67+AC67+AE67+AH67+AJ67+AM67+AO67</f>
        <v/>
      </c>
      <c r="AT67" s="29">
        <f>(C67+H67+M67+R67+W67+AB67+AG67+AL67)-AR66</f>
        <v/>
      </c>
    </row>
    <row r="68">
      <c r="B68" t="n">
        <v>63</v>
      </c>
      <c r="C68" s="29">
        <f>N(G67)*(1+N('Debt Payoff'!$D$7)/12)</f>
        <v/>
      </c>
      <c r="D68" s="29">
        <f>MIN(C68,N('Debt Payoff'!$E$7))</f>
        <v/>
      </c>
      <c r="E68" s="29">
        <f>C68-D68</f>
        <v/>
      </c>
      <c r="F68" s="29">
        <f>MAX(0,MIN(E68,$AQ68-SUMIF($C$4:$AP$4,"&lt;"&amp;E$4,$C68:$AP68)))</f>
        <v/>
      </c>
      <c r="G68" s="29">
        <f>ROUND(E68-F68,2)</f>
        <v/>
      </c>
      <c r="H68" s="29">
        <f>N(L67)*(1+N('Debt Payoff'!$D$8)/12)</f>
        <v/>
      </c>
      <c r="I68" s="29">
        <f>MIN(H68,N('Debt Payoff'!$E$8))</f>
        <v/>
      </c>
      <c r="J68" s="29">
        <f>H68-I68</f>
        <v/>
      </c>
      <c r="K68" s="29">
        <f>MAX(0,MIN(J68,$AQ68-SUMIF($C$4:$AP$4,"&lt;"&amp;J$4,$C68:$AP68)))</f>
        <v/>
      </c>
      <c r="L68" s="29">
        <f>ROUND(J68-K68,2)</f>
        <v/>
      </c>
      <c r="M68" s="29">
        <f>N(Q67)*(1+N('Debt Payoff'!$D$9)/12)</f>
        <v/>
      </c>
      <c r="N68" s="29">
        <f>MIN(M68,N('Debt Payoff'!$E$9))</f>
        <v/>
      </c>
      <c r="O68" s="29">
        <f>M68-N68</f>
        <v/>
      </c>
      <c r="P68" s="29">
        <f>MAX(0,MIN(O68,$AQ68-SUMIF($C$4:$AP$4,"&lt;"&amp;O$4,$C68:$AP68)))</f>
        <v/>
      </c>
      <c r="Q68" s="29">
        <f>ROUND(O68-P68,2)</f>
        <v/>
      </c>
      <c r="R68" s="29">
        <f>N(V67)*(1+N('Debt Payoff'!$D$10)/12)</f>
        <v/>
      </c>
      <c r="S68" s="29">
        <f>MIN(R68,N('Debt Payoff'!$E$10))</f>
        <v/>
      </c>
      <c r="T68" s="29">
        <f>R68-S68</f>
        <v/>
      </c>
      <c r="U68" s="29">
        <f>MAX(0,MIN(T68,$AQ68-SUMIF($C$4:$AP$4,"&lt;"&amp;T$4,$C68:$AP68)))</f>
        <v/>
      </c>
      <c r="V68" s="29">
        <f>ROUND(T68-U68,2)</f>
        <v/>
      </c>
      <c r="W68" s="29">
        <f>N(AA67)*(1+N('Debt Payoff'!$D$11)/12)</f>
        <v/>
      </c>
      <c r="X68" s="29">
        <f>MIN(W68,N('Debt Payoff'!$E$11))</f>
        <v/>
      </c>
      <c r="Y68" s="29">
        <f>W68-X68</f>
        <v/>
      </c>
      <c r="Z68" s="29">
        <f>MAX(0,MIN(Y68,$AQ68-SUMIF($C$4:$AP$4,"&lt;"&amp;Y$4,$C68:$AP68)))</f>
        <v/>
      </c>
      <c r="AA68" s="29">
        <f>ROUND(Y68-Z68,2)</f>
        <v/>
      </c>
      <c r="AB68" s="29">
        <f>N(AF67)*(1+N('Debt Payoff'!$D$12)/12)</f>
        <v/>
      </c>
      <c r="AC68" s="29">
        <f>MIN(AB68,N('Debt Payoff'!$E$12))</f>
        <v/>
      </c>
      <c r="AD68" s="29">
        <f>AB68-AC68</f>
        <v/>
      </c>
      <c r="AE68" s="29">
        <f>MAX(0,MIN(AD68,$AQ68-SUMIF($C$4:$AP$4,"&lt;"&amp;AD$4,$C68:$AP68)))</f>
        <v/>
      </c>
      <c r="AF68" s="29">
        <f>ROUND(AD68-AE68,2)</f>
        <v/>
      </c>
      <c r="AG68" s="29">
        <f>N(AK67)*(1+N('Debt Payoff'!$D$13)/12)</f>
        <v/>
      </c>
      <c r="AH68" s="29">
        <f>MIN(AG68,N('Debt Payoff'!$E$13))</f>
        <v/>
      </c>
      <c r="AI68" s="29">
        <f>AG68-AH68</f>
        <v/>
      </c>
      <c r="AJ68" s="29">
        <f>MAX(0,MIN(AI68,$AQ68-SUMIF($C$4:$AP$4,"&lt;"&amp;AI$4,$C68:$AP68)))</f>
        <v/>
      </c>
      <c r="AK68" s="29">
        <f>ROUND(AI68-AJ68,2)</f>
        <v/>
      </c>
      <c r="AL68" s="29">
        <f>N(AP67)*(1+N('Debt Payoff'!$D$14)/12)</f>
        <v/>
      </c>
      <c r="AM68" s="29">
        <f>MIN(AL68,N('Debt Payoff'!$E$14))</f>
        <v/>
      </c>
      <c r="AN68" s="29">
        <f>AL68-AM68</f>
        <v/>
      </c>
      <c r="AO68" s="29">
        <f>MAX(0,MIN(AN68,$AQ68-SUMIF($C$4:$AP$4,"&lt;"&amp;AN$4,$C68:$AP68)))</f>
        <v/>
      </c>
      <c r="AP68" s="29">
        <f>ROUND(AN68-AO68,2)</f>
        <v/>
      </c>
      <c r="AQ68" s="29">
        <f>'Debt Payoff'!$C$19-(D68+I68+N68+S68+X68+AC68+AH68+AM68)</f>
        <v/>
      </c>
      <c r="AR68" s="29">
        <f>G68+L68+Q68+V68+AA68+AF68+AK68+AP68</f>
        <v/>
      </c>
      <c r="AS68" s="29">
        <f>D68+F68+I68+K68+N68+P68+S68+U68+X68+Z68+AC68+AE68+AH68+AJ68+AM68+AO68</f>
        <v/>
      </c>
      <c r="AT68" s="29">
        <f>(C68+H68+M68+R68+W68+AB68+AG68+AL68)-AR67</f>
        <v/>
      </c>
    </row>
    <row r="69">
      <c r="B69" t="n">
        <v>64</v>
      </c>
      <c r="C69" s="29">
        <f>N(G68)*(1+N('Debt Payoff'!$D$7)/12)</f>
        <v/>
      </c>
      <c r="D69" s="29">
        <f>MIN(C69,N('Debt Payoff'!$E$7))</f>
        <v/>
      </c>
      <c r="E69" s="29">
        <f>C69-D69</f>
        <v/>
      </c>
      <c r="F69" s="29">
        <f>MAX(0,MIN(E69,$AQ69-SUMIF($C$4:$AP$4,"&lt;"&amp;E$4,$C69:$AP69)))</f>
        <v/>
      </c>
      <c r="G69" s="29">
        <f>ROUND(E69-F69,2)</f>
        <v/>
      </c>
      <c r="H69" s="29">
        <f>N(L68)*(1+N('Debt Payoff'!$D$8)/12)</f>
        <v/>
      </c>
      <c r="I69" s="29">
        <f>MIN(H69,N('Debt Payoff'!$E$8))</f>
        <v/>
      </c>
      <c r="J69" s="29">
        <f>H69-I69</f>
        <v/>
      </c>
      <c r="K69" s="29">
        <f>MAX(0,MIN(J69,$AQ69-SUMIF($C$4:$AP$4,"&lt;"&amp;J$4,$C69:$AP69)))</f>
        <v/>
      </c>
      <c r="L69" s="29">
        <f>ROUND(J69-K69,2)</f>
        <v/>
      </c>
      <c r="M69" s="29">
        <f>N(Q68)*(1+N('Debt Payoff'!$D$9)/12)</f>
        <v/>
      </c>
      <c r="N69" s="29">
        <f>MIN(M69,N('Debt Payoff'!$E$9))</f>
        <v/>
      </c>
      <c r="O69" s="29">
        <f>M69-N69</f>
        <v/>
      </c>
      <c r="P69" s="29">
        <f>MAX(0,MIN(O69,$AQ69-SUMIF($C$4:$AP$4,"&lt;"&amp;O$4,$C69:$AP69)))</f>
        <v/>
      </c>
      <c r="Q69" s="29">
        <f>ROUND(O69-P69,2)</f>
        <v/>
      </c>
      <c r="R69" s="29">
        <f>N(V68)*(1+N('Debt Payoff'!$D$10)/12)</f>
        <v/>
      </c>
      <c r="S69" s="29">
        <f>MIN(R69,N('Debt Payoff'!$E$10))</f>
        <v/>
      </c>
      <c r="T69" s="29">
        <f>R69-S69</f>
        <v/>
      </c>
      <c r="U69" s="29">
        <f>MAX(0,MIN(T69,$AQ69-SUMIF($C$4:$AP$4,"&lt;"&amp;T$4,$C69:$AP69)))</f>
        <v/>
      </c>
      <c r="V69" s="29">
        <f>ROUND(T69-U69,2)</f>
        <v/>
      </c>
      <c r="W69" s="29">
        <f>N(AA68)*(1+N('Debt Payoff'!$D$11)/12)</f>
        <v/>
      </c>
      <c r="X69" s="29">
        <f>MIN(W69,N('Debt Payoff'!$E$11))</f>
        <v/>
      </c>
      <c r="Y69" s="29">
        <f>W69-X69</f>
        <v/>
      </c>
      <c r="Z69" s="29">
        <f>MAX(0,MIN(Y69,$AQ69-SUMIF($C$4:$AP$4,"&lt;"&amp;Y$4,$C69:$AP69)))</f>
        <v/>
      </c>
      <c r="AA69" s="29">
        <f>ROUND(Y69-Z69,2)</f>
        <v/>
      </c>
      <c r="AB69" s="29">
        <f>N(AF68)*(1+N('Debt Payoff'!$D$12)/12)</f>
        <v/>
      </c>
      <c r="AC69" s="29">
        <f>MIN(AB69,N('Debt Payoff'!$E$12))</f>
        <v/>
      </c>
      <c r="AD69" s="29">
        <f>AB69-AC69</f>
        <v/>
      </c>
      <c r="AE69" s="29">
        <f>MAX(0,MIN(AD69,$AQ69-SUMIF($C$4:$AP$4,"&lt;"&amp;AD$4,$C69:$AP69)))</f>
        <v/>
      </c>
      <c r="AF69" s="29">
        <f>ROUND(AD69-AE69,2)</f>
        <v/>
      </c>
      <c r="AG69" s="29">
        <f>N(AK68)*(1+N('Debt Payoff'!$D$13)/12)</f>
        <v/>
      </c>
      <c r="AH69" s="29">
        <f>MIN(AG69,N('Debt Payoff'!$E$13))</f>
        <v/>
      </c>
      <c r="AI69" s="29">
        <f>AG69-AH69</f>
        <v/>
      </c>
      <c r="AJ69" s="29">
        <f>MAX(0,MIN(AI69,$AQ69-SUMIF($C$4:$AP$4,"&lt;"&amp;AI$4,$C69:$AP69)))</f>
        <v/>
      </c>
      <c r="AK69" s="29">
        <f>ROUND(AI69-AJ69,2)</f>
        <v/>
      </c>
      <c r="AL69" s="29">
        <f>N(AP68)*(1+N('Debt Payoff'!$D$14)/12)</f>
        <v/>
      </c>
      <c r="AM69" s="29">
        <f>MIN(AL69,N('Debt Payoff'!$E$14))</f>
        <v/>
      </c>
      <c r="AN69" s="29">
        <f>AL69-AM69</f>
        <v/>
      </c>
      <c r="AO69" s="29">
        <f>MAX(0,MIN(AN69,$AQ69-SUMIF($C$4:$AP$4,"&lt;"&amp;AN$4,$C69:$AP69)))</f>
        <v/>
      </c>
      <c r="AP69" s="29">
        <f>ROUND(AN69-AO69,2)</f>
        <v/>
      </c>
      <c r="AQ69" s="29">
        <f>'Debt Payoff'!$C$19-(D69+I69+N69+S69+X69+AC69+AH69+AM69)</f>
        <v/>
      </c>
      <c r="AR69" s="29">
        <f>G69+L69+Q69+V69+AA69+AF69+AK69+AP69</f>
        <v/>
      </c>
      <c r="AS69" s="29">
        <f>D69+F69+I69+K69+N69+P69+S69+U69+X69+Z69+AC69+AE69+AH69+AJ69+AM69+AO69</f>
        <v/>
      </c>
      <c r="AT69" s="29">
        <f>(C69+H69+M69+R69+W69+AB69+AG69+AL69)-AR68</f>
        <v/>
      </c>
    </row>
    <row r="70">
      <c r="B70" t="n">
        <v>65</v>
      </c>
      <c r="C70" s="29">
        <f>N(G69)*(1+N('Debt Payoff'!$D$7)/12)</f>
        <v/>
      </c>
      <c r="D70" s="29">
        <f>MIN(C70,N('Debt Payoff'!$E$7))</f>
        <v/>
      </c>
      <c r="E70" s="29">
        <f>C70-D70</f>
        <v/>
      </c>
      <c r="F70" s="29">
        <f>MAX(0,MIN(E70,$AQ70-SUMIF($C$4:$AP$4,"&lt;"&amp;E$4,$C70:$AP70)))</f>
        <v/>
      </c>
      <c r="G70" s="29">
        <f>ROUND(E70-F70,2)</f>
        <v/>
      </c>
      <c r="H70" s="29">
        <f>N(L69)*(1+N('Debt Payoff'!$D$8)/12)</f>
        <v/>
      </c>
      <c r="I70" s="29">
        <f>MIN(H70,N('Debt Payoff'!$E$8))</f>
        <v/>
      </c>
      <c r="J70" s="29">
        <f>H70-I70</f>
        <v/>
      </c>
      <c r="K70" s="29">
        <f>MAX(0,MIN(J70,$AQ70-SUMIF($C$4:$AP$4,"&lt;"&amp;J$4,$C70:$AP70)))</f>
        <v/>
      </c>
      <c r="L70" s="29">
        <f>ROUND(J70-K70,2)</f>
        <v/>
      </c>
      <c r="M70" s="29">
        <f>N(Q69)*(1+N('Debt Payoff'!$D$9)/12)</f>
        <v/>
      </c>
      <c r="N70" s="29">
        <f>MIN(M70,N('Debt Payoff'!$E$9))</f>
        <v/>
      </c>
      <c r="O70" s="29">
        <f>M70-N70</f>
        <v/>
      </c>
      <c r="P70" s="29">
        <f>MAX(0,MIN(O70,$AQ70-SUMIF($C$4:$AP$4,"&lt;"&amp;O$4,$C70:$AP70)))</f>
        <v/>
      </c>
      <c r="Q70" s="29">
        <f>ROUND(O70-P70,2)</f>
        <v/>
      </c>
      <c r="R70" s="29">
        <f>N(V69)*(1+N('Debt Payoff'!$D$10)/12)</f>
        <v/>
      </c>
      <c r="S70" s="29">
        <f>MIN(R70,N('Debt Payoff'!$E$10))</f>
        <v/>
      </c>
      <c r="T70" s="29">
        <f>R70-S70</f>
        <v/>
      </c>
      <c r="U70" s="29">
        <f>MAX(0,MIN(T70,$AQ70-SUMIF($C$4:$AP$4,"&lt;"&amp;T$4,$C70:$AP70)))</f>
        <v/>
      </c>
      <c r="V70" s="29">
        <f>ROUND(T70-U70,2)</f>
        <v/>
      </c>
      <c r="W70" s="29">
        <f>N(AA69)*(1+N('Debt Payoff'!$D$11)/12)</f>
        <v/>
      </c>
      <c r="X70" s="29">
        <f>MIN(W70,N('Debt Payoff'!$E$11))</f>
        <v/>
      </c>
      <c r="Y70" s="29">
        <f>W70-X70</f>
        <v/>
      </c>
      <c r="Z70" s="29">
        <f>MAX(0,MIN(Y70,$AQ70-SUMIF($C$4:$AP$4,"&lt;"&amp;Y$4,$C70:$AP70)))</f>
        <v/>
      </c>
      <c r="AA70" s="29">
        <f>ROUND(Y70-Z70,2)</f>
        <v/>
      </c>
      <c r="AB70" s="29">
        <f>N(AF69)*(1+N('Debt Payoff'!$D$12)/12)</f>
        <v/>
      </c>
      <c r="AC70" s="29">
        <f>MIN(AB70,N('Debt Payoff'!$E$12))</f>
        <v/>
      </c>
      <c r="AD70" s="29">
        <f>AB70-AC70</f>
        <v/>
      </c>
      <c r="AE70" s="29">
        <f>MAX(0,MIN(AD70,$AQ70-SUMIF($C$4:$AP$4,"&lt;"&amp;AD$4,$C70:$AP70)))</f>
        <v/>
      </c>
      <c r="AF70" s="29">
        <f>ROUND(AD70-AE70,2)</f>
        <v/>
      </c>
      <c r="AG70" s="29">
        <f>N(AK69)*(1+N('Debt Payoff'!$D$13)/12)</f>
        <v/>
      </c>
      <c r="AH70" s="29">
        <f>MIN(AG70,N('Debt Payoff'!$E$13))</f>
        <v/>
      </c>
      <c r="AI70" s="29">
        <f>AG70-AH70</f>
        <v/>
      </c>
      <c r="AJ70" s="29">
        <f>MAX(0,MIN(AI70,$AQ70-SUMIF($C$4:$AP$4,"&lt;"&amp;AI$4,$C70:$AP70)))</f>
        <v/>
      </c>
      <c r="AK70" s="29">
        <f>ROUND(AI70-AJ70,2)</f>
        <v/>
      </c>
      <c r="AL70" s="29">
        <f>N(AP69)*(1+N('Debt Payoff'!$D$14)/12)</f>
        <v/>
      </c>
      <c r="AM70" s="29">
        <f>MIN(AL70,N('Debt Payoff'!$E$14))</f>
        <v/>
      </c>
      <c r="AN70" s="29">
        <f>AL70-AM70</f>
        <v/>
      </c>
      <c r="AO70" s="29">
        <f>MAX(0,MIN(AN70,$AQ70-SUMIF($C$4:$AP$4,"&lt;"&amp;AN$4,$C70:$AP70)))</f>
        <v/>
      </c>
      <c r="AP70" s="29">
        <f>ROUND(AN70-AO70,2)</f>
        <v/>
      </c>
      <c r="AQ70" s="29">
        <f>'Debt Payoff'!$C$19-(D70+I70+N70+S70+X70+AC70+AH70+AM70)</f>
        <v/>
      </c>
      <c r="AR70" s="29">
        <f>G70+L70+Q70+V70+AA70+AF70+AK70+AP70</f>
        <v/>
      </c>
      <c r="AS70" s="29">
        <f>D70+F70+I70+K70+N70+P70+S70+U70+X70+Z70+AC70+AE70+AH70+AJ70+AM70+AO70</f>
        <v/>
      </c>
      <c r="AT70" s="29">
        <f>(C70+H70+M70+R70+W70+AB70+AG70+AL70)-AR69</f>
        <v/>
      </c>
    </row>
    <row r="71">
      <c r="B71" t="n">
        <v>66</v>
      </c>
      <c r="C71" s="29">
        <f>N(G70)*(1+N('Debt Payoff'!$D$7)/12)</f>
        <v/>
      </c>
      <c r="D71" s="29">
        <f>MIN(C71,N('Debt Payoff'!$E$7))</f>
        <v/>
      </c>
      <c r="E71" s="29">
        <f>C71-D71</f>
        <v/>
      </c>
      <c r="F71" s="29">
        <f>MAX(0,MIN(E71,$AQ71-SUMIF($C$4:$AP$4,"&lt;"&amp;E$4,$C71:$AP71)))</f>
        <v/>
      </c>
      <c r="G71" s="29">
        <f>ROUND(E71-F71,2)</f>
        <v/>
      </c>
      <c r="H71" s="29">
        <f>N(L70)*(1+N('Debt Payoff'!$D$8)/12)</f>
        <v/>
      </c>
      <c r="I71" s="29">
        <f>MIN(H71,N('Debt Payoff'!$E$8))</f>
        <v/>
      </c>
      <c r="J71" s="29">
        <f>H71-I71</f>
        <v/>
      </c>
      <c r="K71" s="29">
        <f>MAX(0,MIN(J71,$AQ71-SUMIF($C$4:$AP$4,"&lt;"&amp;J$4,$C71:$AP71)))</f>
        <v/>
      </c>
      <c r="L71" s="29">
        <f>ROUND(J71-K71,2)</f>
        <v/>
      </c>
      <c r="M71" s="29">
        <f>N(Q70)*(1+N('Debt Payoff'!$D$9)/12)</f>
        <v/>
      </c>
      <c r="N71" s="29">
        <f>MIN(M71,N('Debt Payoff'!$E$9))</f>
        <v/>
      </c>
      <c r="O71" s="29">
        <f>M71-N71</f>
        <v/>
      </c>
      <c r="P71" s="29">
        <f>MAX(0,MIN(O71,$AQ71-SUMIF($C$4:$AP$4,"&lt;"&amp;O$4,$C71:$AP71)))</f>
        <v/>
      </c>
      <c r="Q71" s="29">
        <f>ROUND(O71-P71,2)</f>
        <v/>
      </c>
      <c r="R71" s="29">
        <f>N(V70)*(1+N('Debt Payoff'!$D$10)/12)</f>
        <v/>
      </c>
      <c r="S71" s="29">
        <f>MIN(R71,N('Debt Payoff'!$E$10))</f>
        <v/>
      </c>
      <c r="T71" s="29">
        <f>R71-S71</f>
        <v/>
      </c>
      <c r="U71" s="29">
        <f>MAX(0,MIN(T71,$AQ71-SUMIF($C$4:$AP$4,"&lt;"&amp;T$4,$C71:$AP71)))</f>
        <v/>
      </c>
      <c r="V71" s="29">
        <f>ROUND(T71-U71,2)</f>
        <v/>
      </c>
      <c r="W71" s="29">
        <f>N(AA70)*(1+N('Debt Payoff'!$D$11)/12)</f>
        <v/>
      </c>
      <c r="X71" s="29">
        <f>MIN(W71,N('Debt Payoff'!$E$11))</f>
        <v/>
      </c>
      <c r="Y71" s="29">
        <f>W71-X71</f>
        <v/>
      </c>
      <c r="Z71" s="29">
        <f>MAX(0,MIN(Y71,$AQ71-SUMIF($C$4:$AP$4,"&lt;"&amp;Y$4,$C71:$AP71)))</f>
        <v/>
      </c>
      <c r="AA71" s="29">
        <f>ROUND(Y71-Z71,2)</f>
        <v/>
      </c>
      <c r="AB71" s="29">
        <f>N(AF70)*(1+N('Debt Payoff'!$D$12)/12)</f>
        <v/>
      </c>
      <c r="AC71" s="29">
        <f>MIN(AB71,N('Debt Payoff'!$E$12))</f>
        <v/>
      </c>
      <c r="AD71" s="29">
        <f>AB71-AC71</f>
        <v/>
      </c>
      <c r="AE71" s="29">
        <f>MAX(0,MIN(AD71,$AQ71-SUMIF($C$4:$AP$4,"&lt;"&amp;AD$4,$C71:$AP71)))</f>
        <v/>
      </c>
      <c r="AF71" s="29">
        <f>ROUND(AD71-AE71,2)</f>
        <v/>
      </c>
      <c r="AG71" s="29">
        <f>N(AK70)*(1+N('Debt Payoff'!$D$13)/12)</f>
        <v/>
      </c>
      <c r="AH71" s="29">
        <f>MIN(AG71,N('Debt Payoff'!$E$13))</f>
        <v/>
      </c>
      <c r="AI71" s="29">
        <f>AG71-AH71</f>
        <v/>
      </c>
      <c r="AJ71" s="29">
        <f>MAX(0,MIN(AI71,$AQ71-SUMIF($C$4:$AP$4,"&lt;"&amp;AI$4,$C71:$AP71)))</f>
        <v/>
      </c>
      <c r="AK71" s="29">
        <f>ROUND(AI71-AJ71,2)</f>
        <v/>
      </c>
      <c r="AL71" s="29">
        <f>N(AP70)*(1+N('Debt Payoff'!$D$14)/12)</f>
        <v/>
      </c>
      <c r="AM71" s="29">
        <f>MIN(AL71,N('Debt Payoff'!$E$14))</f>
        <v/>
      </c>
      <c r="AN71" s="29">
        <f>AL71-AM71</f>
        <v/>
      </c>
      <c r="AO71" s="29">
        <f>MAX(0,MIN(AN71,$AQ71-SUMIF($C$4:$AP$4,"&lt;"&amp;AN$4,$C71:$AP71)))</f>
        <v/>
      </c>
      <c r="AP71" s="29">
        <f>ROUND(AN71-AO71,2)</f>
        <v/>
      </c>
      <c r="AQ71" s="29">
        <f>'Debt Payoff'!$C$19-(D71+I71+N71+S71+X71+AC71+AH71+AM71)</f>
        <v/>
      </c>
      <c r="AR71" s="29">
        <f>G71+L71+Q71+V71+AA71+AF71+AK71+AP71</f>
        <v/>
      </c>
      <c r="AS71" s="29">
        <f>D71+F71+I71+K71+N71+P71+S71+U71+X71+Z71+AC71+AE71+AH71+AJ71+AM71+AO71</f>
        <v/>
      </c>
      <c r="AT71" s="29">
        <f>(C71+H71+M71+R71+W71+AB71+AG71+AL71)-AR70</f>
        <v/>
      </c>
    </row>
    <row r="72">
      <c r="B72" t="n">
        <v>67</v>
      </c>
      <c r="C72" s="29">
        <f>N(G71)*(1+N('Debt Payoff'!$D$7)/12)</f>
        <v/>
      </c>
      <c r="D72" s="29">
        <f>MIN(C72,N('Debt Payoff'!$E$7))</f>
        <v/>
      </c>
      <c r="E72" s="29">
        <f>C72-D72</f>
        <v/>
      </c>
      <c r="F72" s="29">
        <f>MAX(0,MIN(E72,$AQ72-SUMIF($C$4:$AP$4,"&lt;"&amp;E$4,$C72:$AP72)))</f>
        <v/>
      </c>
      <c r="G72" s="29">
        <f>ROUND(E72-F72,2)</f>
        <v/>
      </c>
      <c r="H72" s="29">
        <f>N(L71)*(1+N('Debt Payoff'!$D$8)/12)</f>
        <v/>
      </c>
      <c r="I72" s="29">
        <f>MIN(H72,N('Debt Payoff'!$E$8))</f>
        <v/>
      </c>
      <c r="J72" s="29">
        <f>H72-I72</f>
        <v/>
      </c>
      <c r="K72" s="29">
        <f>MAX(0,MIN(J72,$AQ72-SUMIF($C$4:$AP$4,"&lt;"&amp;J$4,$C72:$AP72)))</f>
        <v/>
      </c>
      <c r="L72" s="29">
        <f>ROUND(J72-K72,2)</f>
        <v/>
      </c>
      <c r="M72" s="29">
        <f>N(Q71)*(1+N('Debt Payoff'!$D$9)/12)</f>
        <v/>
      </c>
      <c r="N72" s="29">
        <f>MIN(M72,N('Debt Payoff'!$E$9))</f>
        <v/>
      </c>
      <c r="O72" s="29">
        <f>M72-N72</f>
        <v/>
      </c>
      <c r="P72" s="29">
        <f>MAX(0,MIN(O72,$AQ72-SUMIF($C$4:$AP$4,"&lt;"&amp;O$4,$C72:$AP72)))</f>
        <v/>
      </c>
      <c r="Q72" s="29">
        <f>ROUND(O72-P72,2)</f>
        <v/>
      </c>
      <c r="R72" s="29">
        <f>N(V71)*(1+N('Debt Payoff'!$D$10)/12)</f>
        <v/>
      </c>
      <c r="S72" s="29">
        <f>MIN(R72,N('Debt Payoff'!$E$10))</f>
        <v/>
      </c>
      <c r="T72" s="29">
        <f>R72-S72</f>
        <v/>
      </c>
      <c r="U72" s="29">
        <f>MAX(0,MIN(T72,$AQ72-SUMIF($C$4:$AP$4,"&lt;"&amp;T$4,$C72:$AP72)))</f>
        <v/>
      </c>
      <c r="V72" s="29">
        <f>ROUND(T72-U72,2)</f>
        <v/>
      </c>
      <c r="W72" s="29">
        <f>N(AA71)*(1+N('Debt Payoff'!$D$11)/12)</f>
        <v/>
      </c>
      <c r="X72" s="29">
        <f>MIN(W72,N('Debt Payoff'!$E$11))</f>
        <v/>
      </c>
      <c r="Y72" s="29">
        <f>W72-X72</f>
        <v/>
      </c>
      <c r="Z72" s="29">
        <f>MAX(0,MIN(Y72,$AQ72-SUMIF($C$4:$AP$4,"&lt;"&amp;Y$4,$C72:$AP72)))</f>
        <v/>
      </c>
      <c r="AA72" s="29">
        <f>ROUND(Y72-Z72,2)</f>
        <v/>
      </c>
      <c r="AB72" s="29">
        <f>N(AF71)*(1+N('Debt Payoff'!$D$12)/12)</f>
        <v/>
      </c>
      <c r="AC72" s="29">
        <f>MIN(AB72,N('Debt Payoff'!$E$12))</f>
        <v/>
      </c>
      <c r="AD72" s="29">
        <f>AB72-AC72</f>
        <v/>
      </c>
      <c r="AE72" s="29">
        <f>MAX(0,MIN(AD72,$AQ72-SUMIF($C$4:$AP$4,"&lt;"&amp;AD$4,$C72:$AP72)))</f>
        <v/>
      </c>
      <c r="AF72" s="29">
        <f>ROUND(AD72-AE72,2)</f>
        <v/>
      </c>
      <c r="AG72" s="29">
        <f>N(AK71)*(1+N('Debt Payoff'!$D$13)/12)</f>
        <v/>
      </c>
      <c r="AH72" s="29">
        <f>MIN(AG72,N('Debt Payoff'!$E$13))</f>
        <v/>
      </c>
      <c r="AI72" s="29">
        <f>AG72-AH72</f>
        <v/>
      </c>
      <c r="AJ72" s="29">
        <f>MAX(0,MIN(AI72,$AQ72-SUMIF($C$4:$AP$4,"&lt;"&amp;AI$4,$C72:$AP72)))</f>
        <v/>
      </c>
      <c r="AK72" s="29">
        <f>ROUND(AI72-AJ72,2)</f>
        <v/>
      </c>
      <c r="AL72" s="29">
        <f>N(AP71)*(1+N('Debt Payoff'!$D$14)/12)</f>
        <v/>
      </c>
      <c r="AM72" s="29">
        <f>MIN(AL72,N('Debt Payoff'!$E$14))</f>
        <v/>
      </c>
      <c r="AN72" s="29">
        <f>AL72-AM72</f>
        <v/>
      </c>
      <c r="AO72" s="29">
        <f>MAX(0,MIN(AN72,$AQ72-SUMIF($C$4:$AP$4,"&lt;"&amp;AN$4,$C72:$AP72)))</f>
        <v/>
      </c>
      <c r="AP72" s="29">
        <f>ROUND(AN72-AO72,2)</f>
        <v/>
      </c>
      <c r="AQ72" s="29">
        <f>'Debt Payoff'!$C$19-(D72+I72+N72+S72+X72+AC72+AH72+AM72)</f>
        <v/>
      </c>
      <c r="AR72" s="29">
        <f>G72+L72+Q72+V72+AA72+AF72+AK72+AP72</f>
        <v/>
      </c>
      <c r="AS72" s="29">
        <f>D72+F72+I72+K72+N72+P72+S72+U72+X72+Z72+AC72+AE72+AH72+AJ72+AM72+AO72</f>
        <v/>
      </c>
      <c r="AT72" s="29">
        <f>(C72+H72+M72+R72+W72+AB72+AG72+AL72)-AR71</f>
        <v/>
      </c>
    </row>
    <row r="73">
      <c r="B73" t="n">
        <v>68</v>
      </c>
      <c r="C73" s="29">
        <f>N(G72)*(1+N('Debt Payoff'!$D$7)/12)</f>
        <v/>
      </c>
      <c r="D73" s="29">
        <f>MIN(C73,N('Debt Payoff'!$E$7))</f>
        <v/>
      </c>
      <c r="E73" s="29">
        <f>C73-D73</f>
        <v/>
      </c>
      <c r="F73" s="29">
        <f>MAX(0,MIN(E73,$AQ73-SUMIF($C$4:$AP$4,"&lt;"&amp;E$4,$C73:$AP73)))</f>
        <v/>
      </c>
      <c r="G73" s="29">
        <f>ROUND(E73-F73,2)</f>
        <v/>
      </c>
      <c r="H73" s="29">
        <f>N(L72)*(1+N('Debt Payoff'!$D$8)/12)</f>
        <v/>
      </c>
      <c r="I73" s="29">
        <f>MIN(H73,N('Debt Payoff'!$E$8))</f>
        <v/>
      </c>
      <c r="J73" s="29">
        <f>H73-I73</f>
        <v/>
      </c>
      <c r="K73" s="29">
        <f>MAX(0,MIN(J73,$AQ73-SUMIF($C$4:$AP$4,"&lt;"&amp;J$4,$C73:$AP73)))</f>
        <v/>
      </c>
      <c r="L73" s="29">
        <f>ROUND(J73-K73,2)</f>
        <v/>
      </c>
      <c r="M73" s="29">
        <f>N(Q72)*(1+N('Debt Payoff'!$D$9)/12)</f>
        <v/>
      </c>
      <c r="N73" s="29">
        <f>MIN(M73,N('Debt Payoff'!$E$9))</f>
        <v/>
      </c>
      <c r="O73" s="29">
        <f>M73-N73</f>
        <v/>
      </c>
      <c r="P73" s="29">
        <f>MAX(0,MIN(O73,$AQ73-SUMIF($C$4:$AP$4,"&lt;"&amp;O$4,$C73:$AP73)))</f>
        <v/>
      </c>
      <c r="Q73" s="29">
        <f>ROUND(O73-P73,2)</f>
        <v/>
      </c>
      <c r="R73" s="29">
        <f>N(V72)*(1+N('Debt Payoff'!$D$10)/12)</f>
        <v/>
      </c>
      <c r="S73" s="29">
        <f>MIN(R73,N('Debt Payoff'!$E$10))</f>
        <v/>
      </c>
      <c r="T73" s="29">
        <f>R73-S73</f>
        <v/>
      </c>
      <c r="U73" s="29">
        <f>MAX(0,MIN(T73,$AQ73-SUMIF($C$4:$AP$4,"&lt;"&amp;T$4,$C73:$AP73)))</f>
        <v/>
      </c>
      <c r="V73" s="29">
        <f>ROUND(T73-U73,2)</f>
        <v/>
      </c>
      <c r="W73" s="29">
        <f>N(AA72)*(1+N('Debt Payoff'!$D$11)/12)</f>
        <v/>
      </c>
      <c r="X73" s="29">
        <f>MIN(W73,N('Debt Payoff'!$E$11))</f>
        <v/>
      </c>
      <c r="Y73" s="29">
        <f>W73-X73</f>
        <v/>
      </c>
      <c r="Z73" s="29">
        <f>MAX(0,MIN(Y73,$AQ73-SUMIF($C$4:$AP$4,"&lt;"&amp;Y$4,$C73:$AP73)))</f>
        <v/>
      </c>
      <c r="AA73" s="29">
        <f>ROUND(Y73-Z73,2)</f>
        <v/>
      </c>
      <c r="AB73" s="29">
        <f>N(AF72)*(1+N('Debt Payoff'!$D$12)/12)</f>
        <v/>
      </c>
      <c r="AC73" s="29">
        <f>MIN(AB73,N('Debt Payoff'!$E$12))</f>
        <v/>
      </c>
      <c r="AD73" s="29">
        <f>AB73-AC73</f>
        <v/>
      </c>
      <c r="AE73" s="29">
        <f>MAX(0,MIN(AD73,$AQ73-SUMIF($C$4:$AP$4,"&lt;"&amp;AD$4,$C73:$AP73)))</f>
        <v/>
      </c>
      <c r="AF73" s="29">
        <f>ROUND(AD73-AE73,2)</f>
        <v/>
      </c>
      <c r="AG73" s="29">
        <f>N(AK72)*(1+N('Debt Payoff'!$D$13)/12)</f>
        <v/>
      </c>
      <c r="AH73" s="29">
        <f>MIN(AG73,N('Debt Payoff'!$E$13))</f>
        <v/>
      </c>
      <c r="AI73" s="29">
        <f>AG73-AH73</f>
        <v/>
      </c>
      <c r="AJ73" s="29">
        <f>MAX(0,MIN(AI73,$AQ73-SUMIF($C$4:$AP$4,"&lt;"&amp;AI$4,$C73:$AP73)))</f>
        <v/>
      </c>
      <c r="AK73" s="29">
        <f>ROUND(AI73-AJ73,2)</f>
        <v/>
      </c>
      <c r="AL73" s="29">
        <f>N(AP72)*(1+N('Debt Payoff'!$D$14)/12)</f>
        <v/>
      </c>
      <c r="AM73" s="29">
        <f>MIN(AL73,N('Debt Payoff'!$E$14))</f>
        <v/>
      </c>
      <c r="AN73" s="29">
        <f>AL73-AM73</f>
        <v/>
      </c>
      <c r="AO73" s="29">
        <f>MAX(0,MIN(AN73,$AQ73-SUMIF($C$4:$AP$4,"&lt;"&amp;AN$4,$C73:$AP73)))</f>
        <v/>
      </c>
      <c r="AP73" s="29">
        <f>ROUND(AN73-AO73,2)</f>
        <v/>
      </c>
      <c r="AQ73" s="29">
        <f>'Debt Payoff'!$C$19-(D73+I73+N73+S73+X73+AC73+AH73+AM73)</f>
        <v/>
      </c>
      <c r="AR73" s="29">
        <f>G73+L73+Q73+V73+AA73+AF73+AK73+AP73</f>
        <v/>
      </c>
      <c r="AS73" s="29">
        <f>D73+F73+I73+K73+N73+P73+S73+U73+X73+Z73+AC73+AE73+AH73+AJ73+AM73+AO73</f>
        <v/>
      </c>
      <c r="AT73" s="29">
        <f>(C73+H73+M73+R73+W73+AB73+AG73+AL73)-AR72</f>
        <v/>
      </c>
    </row>
    <row r="74">
      <c r="B74" t="n">
        <v>69</v>
      </c>
      <c r="C74" s="29">
        <f>N(G73)*(1+N('Debt Payoff'!$D$7)/12)</f>
        <v/>
      </c>
      <c r="D74" s="29">
        <f>MIN(C74,N('Debt Payoff'!$E$7))</f>
        <v/>
      </c>
      <c r="E74" s="29">
        <f>C74-D74</f>
        <v/>
      </c>
      <c r="F74" s="29">
        <f>MAX(0,MIN(E74,$AQ74-SUMIF($C$4:$AP$4,"&lt;"&amp;E$4,$C74:$AP74)))</f>
        <v/>
      </c>
      <c r="G74" s="29">
        <f>ROUND(E74-F74,2)</f>
        <v/>
      </c>
      <c r="H74" s="29">
        <f>N(L73)*(1+N('Debt Payoff'!$D$8)/12)</f>
        <v/>
      </c>
      <c r="I74" s="29">
        <f>MIN(H74,N('Debt Payoff'!$E$8))</f>
        <v/>
      </c>
      <c r="J74" s="29">
        <f>H74-I74</f>
        <v/>
      </c>
      <c r="K74" s="29">
        <f>MAX(0,MIN(J74,$AQ74-SUMIF($C$4:$AP$4,"&lt;"&amp;J$4,$C74:$AP74)))</f>
        <v/>
      </c>
      <c r="L74" s="29">
        <f>ROUND(J74-K74,2)</f>
        <v/>
      </c>
      <c r="M74" s="29">
        <f>N(Q73)*(1+N('Debt Payoff'!$D$9)/12)</f>
        <v/>
      </c>
      <c r="N74" s="29">
        <f>MIN(M74,N('Debt Payoff'!$E$9))</f>
        <v/>
      </c>
      <c r="O74" s="29">
        <f>M74-N74</f>
        <v/>
      </c>
      <c r="P74" s="29">
        <f>MAX(0,MIN(O74,$AQ74-SUMIF($C$4:$AP$4,"&lt;"&amp;O$4,$C74:$AP74)))</f>
        <v/>
      </c>
      <c r="Q74" s="29">
        <f>ROUND(O74-P74,2)</f>
        <v/>
      </c>
      <c r="R74" s="29">
        <f>N(V73)*(1+N('Debt Payoff'!$D$10)/12)</f>
        <v/>
      </c>
      <c r="S74" s="29">
        <f>MIN(R74,N('Debt Payoff'!$E$10))</f>
        <v/>
      </c>
      <c r="T74" s="29">
        <f>R74-S74</f>
        <v/>
      </c>
      <c r="U74" s="29">
        <f>MAX(0,MIN(T74,$AQ74-SUMIF($C$4:$AP$4,"&lt;"&amp;T$4,$C74:$AP74)))</f>
        <v/>
      </c>
      <c r="V74" s="29">
        <f>ROUND(T74-U74,2)</f>
        <v/>
      </c>
      <c r="W74" s="29">
        <f>N(AA73)*(1+N('Debt Payoff'!$D$11)/12)</f>
        <v/>
      </c>
      <c r="X74" s="29">
        <f>MIN(W74,N('Debt Payoff'!$E$11))</f>
        <v/>
      </c>
      <c r="Y74" s="29">
        <f>W74-X74</f>
        <v/>
      </c>
      <c r="Z74" s="29">
        <f>MAX(0,MIN(Y74,$AQ74-SUMIF($C$4:$AP$4,"&lt;"&amp;Y$4,$C74:$AP74)))</f>
        <v/>
      </c>
      <c r="AA74" s="29">
        <f>ROUND(Y74-Z74,2)</f>
        <v/>
      </c>
      <c r="AB74" s="29">
        <f>N(AF73)*(1+N('Debt Payoff'!$D$12)/12)</f>
        <v/>
      </c>
      <c r="AC74" s="29">
        <f>MIN(AB74,N('Debt Payoff'!$E$12))</f>
        <v/>
      </c>
      <c r="AD74" s="29">
        <f>AB74-AC74</f>
        <v/>
      </c>
      <c r="AE74" s="29">
        <f>MAX(0,MIN(AD74,$AQ74-SUMIF($C$4:$AP$4,"&lt;"&amp;AD$4,$C74:$AP74)))</f>
        <v/>
      </c>
      <c r="AF74" s="29">
        <f>ROUND(AD74-AE74,2)</f>
        <v/>
      </c>
      <c r="AG74" s="29">
        <f>N(AK73)*(1+N('Debt Payoff'!$D$13)/12)</f>
        <v/>
      </c>
      <c r="AH74" s="29">
        <f>MIN(AG74,N('Debt Payoff'!$E$13))</f>
        <v/>
      </c>
      <c r="AI74" s="29">
        <f>AG74-AH74</f>
        <v/>
      </c>
      <c r="AJ74" s="29">
        <f>MAX(0,MIN(AI74,$AQ74-SUMIF($C$4:$AP$4,"&lt;"&amp;AI$4,$C74:$AP74)))</f>
        <v/>
      </c>
      <c r="AK74" s="29">
        <f>ROUND(AI74-AJ74,2)</f>
        <v/>
      </c>
      <c r="AL74" s="29">
        <f>N(AP73)*(1+N('Debt Payoff'!$D$14)/12)</f>
        <v/>
      </c>
      <c r="AM74" s="29">
        <f>MIN(AL74,N('Debt Payoff'!$E$14))</f>
        <v/>
      </c>
      <c r="AN74" s="29">
        <f>AL74-AM74</f>
        <v/>
      </c>
      <c r="AO74" s="29">
        <f>MAX(0,MIN(AN74,$AQ74-SUMIF($C$4:$AP$4,"&lt;"&amp;AN$4,$C74:$AP74)))</f>
        <v/>
      </c>
      <c r="AP74" s="29">
        <f>ROUND(AN74-AO74,2)</f>
        <v/>
      </c>
      <c r="AQ74" s="29">
        <f>'Debt Payoff'!$C$19-(D74+I74+N74+S74+X74+AC74+AH74+AM74)</f>
        <v/>
      </c>
      <c r="AR74" s="29">
        <f>G74+L74+Q74+V74+AA74+AF74+AK74+AP74</f>
        <v/>
      </c>
      <c r="AS74" s="29">
        <f>D74+F74+I74+K74+N74+P74+S74+U74+X74+Z74+AC74+AE74+AH74+AJ74+AM74+AO74</f>
        <v/>
      </c>
      <c r="AT74" s="29">
        <f>(C74+H74+M74+R74+W74+AB74+AG74+AL74)-AR73</f>
        <v/>
      </c>
    </row>
    <row r="75">
      <c r="B75" t="n">
        <v>70</v>
      </c>
      <c r="C75" s="29">
        <f>N(G74)*(1+N('Debt Payoff'!$D$7)/12)</f>
        <v/>
      </c>
      <c r="D75" s="29">
        <f>MIN(C75,N('Debt Payoff'!$E$7))</f>
        <v/>
      </c>
      <c r="E75" s="29">
        <f>C75-D75</f>
        <v/>
      </c>
      <c r="F75" s="29">
        <f>MAX(0,MIN(E75,$AQ75-SUMIF($C$4:$AP$4,"&lt;"&amp;E$4,$C75:$AP75)))</f>
        <v/>
      </c>
      <c r="G75" s="29">
        <f>ROUND(E75-F75,2)</f>
        <v/>
      </c>
      <c r="H75" s="29">
        <f>N(L74)*(1+N('Debt Payoff'!$D$8)/12)</f>
        <v/>
      </c>
      <c r="I75" s="29">
        <f>MIN(H75,N('Debt Payoff'!$E$8))</f>
        <v/>
      </c>
      <c r="J75" s="29">
        <f>H75-I75</f>
        <v/>
      </c>
      <c r="K75" s="29">
        <f>MAX(0,MIN(J75,$AQ75-SUMIF($C$4:$AP$4,"&lt;"&amp;J$4,$C75:$AP75)))</f>
        <v/>
      </c>
      <c r="L75" s="29">
        <f>ROUND(J75-K75,2)</f>
        <v/>
      </c>
      <c r="M75" s="29">
        <f>N(Q74)*(1+N('Debt Payoff'!$D$9)/12)</f>
        <v/>
      </c>
      <c r="N75" s="29">
        <f>MIN(M75,N('Debt Payoff'!$E$9))</f>
        <v/>
      </c>
      <c r="O75" s="29">
        <f>M75-N75</f>
        <v/>
      </c>
      <c r="P75" s="29">
        <f>MAX(0,MIN(O75,$AQ75-SUMIF($C$4:$AP$4,"&lt;"&amp;O$4,$C75:$AP75)))</f>
        <v/>
      </c>
      <c r="Q75" s="29">
        <f>ROUND(O75-P75,2)</f>
        <v/>
      </c>
      <c r="R75" s="29">
        <f>N(V74)*(1+N('Debt Payoff'!$D$10)/12)</f>
        <v/>
      </c>
      <c r="S75" s="29">
        <f>MIN(R75,N('Debt Payoff'!$E$10))</f>
        <v/>
      </c>
      <c r="T75" s="29">
        <f>R75-S75</f>
        <v/>
      </c>
      <c r="U75" s="29">
        <f>MAX(0,MIN(T75,$AQ75-SUMIF($C$4:$AP$4,"&lt;"&amp;T$4,$C75:$AP75)))</f>
        <v/>
      </c>
      <c r="V75" s="29">
        <f>ROUND(T75-U75,2)</f>
        <v/>
      </c>
      <c r="W75" s="29">
        <f>N(AA74)*(1+N('Debt Payoff'!$D$11)/12)</f>
        <v/>
      </c>
      <c r="X75" s="29">
        <f>MIN(W75,N('Debt Payoff'!$E$11))</f>
        <v/>
      </c>
      <c r="Y75" s="29">
        <f>W75-X75</f>
        <v/>
      </c>
      <c r="Z75" s="29">
        <f>MAX(0,MIN(Y75,$AQ75-SUMIF($C$4:$AP$4,"&lt;"&amp;Y$4,$C75:$AP75)))</f>
        <v/>
      </c>
      <c r="AA75" s="29">
        <f>ROUND(Y75-Z75,2)</f>
        <v/>
      </c>
      <c r="AB75" s="29">
        <f>N(AF74)*(1+N('Debt Payoff'!$D$12)/12)</f>
        <v/>
      </c>
      <c r="AC75" s="29">
        <f>MIN(AB75,N('Debt Payoff'!$E$12))</f>
        <v/>
      </c>
      <c r="AD75" s="29">
        <f>AB75-AC75</f>
        <v/>
      </c>
      <c r="AE75" s="29">
        <f>MAX(0,MIN(AD75,$AQ75-SUMIF($C$4:$AP$4,"&lt;"&amp;AD$4,$C75:$AP75)))</f>
        <v/>
      </c>
      <c r="AF75" s="29">
        <f>ROUND(AD75-AE75,2)</f>
        <v/>
      </c>
      <c r="AG75" s="29">
        <f>N(AK74)*(1+N('Debt Payoff'!$D$13)/12)</f>
        <v/>
      </c>
      <c r="AH75" s="29">
        <f>MIN(AG75,N('Debt Payoff'!$E$13))</f>
        <v/>
      </c>
      <c r="AI75" s="29">
        <f>AG75-AH75</f>
        <v/>
      </c>
      <c r="AJ75" s="29">
        <f>MAX(0,MIN(AI75,$AQ75-SUMIF($C$4:$AP$4,"&lt;"&amp;AI$4,$C75:$AP75)))</f>
        <v/>
      </c>
      <c r="AK75" s="29">
        <f>ROUND(AI75-AJ75,2)</f>
        <v/>
      </c>
      <c r="AL75" s="29">
        <f>N(AP74)*(1+N('Debt Payoff'!$D$14)/12)</f>
        <v/>
      </c>
      <c r="AM75" s="29">
        <f>MIN(AL75,N('Debt Payoff'!$E$14))</f>
        <v/>
      </c>
      <c r="AN75" s="29">
        <f>AL75-AM75</f>
        <v/>
      </c>
      <c r="AO75" s="29">
        <f>MAX(0,MIN(AN75,$AQ75-SUMIF($C$4:$AP$4,"&lt;"&amp;AN$4,$C75:$AP75)))</f>
        <v/>
      </c>
      <c r="AP75" s="29">
        <f>ROUND(AN75-AO75,2)</f>
        <v/>
      </c>
      <c r="AQ75" s="29">
        <f>'Debt Payoff'!$C$19-(D75+I75+N75+S75+X75+AC75+AH75+AM75)</f>
        <v/>
      </c>
      <c r="AR75" s="29">
        <f>G75+L75+Q75+V75+AA75+AF75+AK75+AP75</f>
        <v/>
      </c>
      <c r="AS75" s="29">
        <f>D75+F75+I75+K75+N75+P75+S75+U75+X75+Z75+AC75+AE75+AH75+AJ75+AM75+AO75</f>
        <v/>
      </c>
      <c r="AT75" s="29">
        <f>(C75+H75+M75+R75+W75+AB75+AG75+AL75)-AR74</f>
        <v/>
      </c>
    </row>
    <row r="76">
      <c r="B76" t="n">
        <v>71</v>
      </c>
      <c r="C76" s="29">
        <f>N(G75)*(1+N('Debt Payoff'!$D$7)/12)</f>
        <v/>
      </c>
      <c r="D76" s="29">
        <f>MIN(C76,N('Debt Payoff'!$E$7))</f>
        <v/>
      </c>
      <c r="E76" s="29">
        <f>C76-D76</f>
        <v/>
      </c>
      <c r="F76" s="29">
        <f>MAX(0,MIN(E76,$AQ76-SUMIF($C$4:$AP$4,"&lt;"&amp;E$4,$C76:$AP76)))</f>
        <v/>
      </c>
      <c r="G76" s="29">
        <f>ROUND(E76-F76,2)</f>
        <v/>
      </c>
      <c r="H76" s="29">
        <f>N(L75)*(1+N('Debt Payoff'!$D$8)/12)</f>
        <v/>
      </c>
      <c r="I76" s="29">
        <f>MIN(H76,N('Debt Payoff'!$E$8))</f>
        <v/>
      </c>
      <c r="J76" s="29">
        <f>H76-I76</f>
        <v/>
      </c>
      <c r="K76" s="29">
        <f>MAX(0,MIN(J76,$AQ76-SUMIF($C$4:$AP$4,"&lt;"&amp;J$4,$C76:$AP76)))</f>
        <v/>
      </c>
      <c r="L76" s="29">
        <f>ROUND(J76-K76,2)</f>
        <v/>
      </c>
      <c r="M76" s="29">
        <f>N(Q75)*(1+N('Debt Payoff'!$D$9)/12)</f>
        <v/>
      </c>
      <c r="N76" s="29">
        <f>MIN(M76,N('Debt Payoff'!$E$9))</f>
        <v/>
      </c>
      <c r="O76" s="29">
        <f>M76-N76</f>
        <v/>
      </c>
      <c r="P76" s="29">
        <f>MAX(0,MIN(O76,$AQ76-SUMIF($C$4:$AP$4,"&lt;"&amp;O$4,$C76:$AP76)))</f>
        <v/>
      </c>
      <c r="Q76" s="29">
        <f>ROUND(O76-P76,2)</f>
        <v/>
      </c>
      <c r="R76" s="29">
        <f>N(V75)*(1+N('Debt Payoff'!$D$10)/12)</f>
        <v/>
      </c>
      <c r="S76" s="29">
        <f>MIN(R76,N('Debt Payoff'!$E$10))</f>
        <v/>
      </c>
      <c r="T76" s="29">
        <f>R76-S76</f>
        <v/>
      </c>
      <c r="U76" s="29">
        <f>MAX(0,MIN(T76,$AQ76-SUMIF($C$4:$AP$4,"&lt;"&amp;T$4,$C76:$AP76)))</f>
        <v/>
      </c>
      <c r="V76" s="29">
        <f>ROUND(T76-U76,2)</f>
        <v/>
      </c>
      <c r="W76" s="29">
        <f>N(AA75)*(1+N('Debt Payoff'!$D$11)/12)</f>
        <v/>
      </c>
      <c r="X76" s="29">
        <f>MIN(W76,N('Debt Payoff'!$E$11))</f>
        <v/>
      </c>
      <c r="Y76" s="29">
        <f>W76-X76</f>
        <v/>
      </c>
      <c r="Z76" s="29">
        <f>MAX(0,MIN(Y76,$AQ76-SUMIF($C$4:$AP$4,"&lt;"&amp;Y$4,$C76:$AP76)))</f>
        <v/>
      </c>
      <c r="AA76" s="29">
        <f>ROUND(Y76-Z76,2)</f>
        <v/>
      </c>
      <c r="AB76" s="29">
        <f>N(AF75)*(1+N('Debt Payoff'!$D$12)/12)</f>
        <v/>
      </c>
      <c r="AC76" s="29">
        <f>MIN(AB76,N('Debt Payoff'!$E$12))</f>
        <v/>
      </c>
      <c r="AD76" s="29">
        <f>AB76-AC76</f>
        <v/>
      </c>
      <c r="AE76" s="29">
        <f>MAX(0,MIN(AD76,$AQ76-SUMIF($C$4:$AP$4,"&lt;"&amp;AD$4,$C76:$AP76)))</f>
        <v/>
      </c>
      <c r="AF76" s="29">
        <f>ROUND(AD76-AE76,2)</f>
        <v/>
      </c>
      <c r="AG76" s="29">
        <f>N(AK75)*(1+N('Debt Payoff'!$D$13)/12)</f>
        <v/>
      </c>
      <c r="AH76" s="29">
        <f>MIN(AG76,N('Debt Payoff'!$E$13))</f>
        <v/>
      </c>
      <c r="AI76" s="29">
        <f>AG76-AH76</f>
        <v/>
      </c>
      <c r="AJ76" s="29">
        <f>MAX(0,MIN(AI76,$AQ76-SUMIF($C$4:$AP$4,"&lt;"&amp;AI$4,$C76:$AP76)))</f>
        <v/>
      </c>
      <c r="AK76" s="29">
        <f>ROUND(AI76-AJ76,2)</f>
        <v/>
      </c>
      <c r="AL76" s="29">
        <f>N(AP75)*(1+N('Debt Payoff'!$D$14)/12)</f>
        <v/>
      </c>
      <c r="AM76" s="29">
        <f>MIN(AL76,N('Debt Payoff'!$E$14))</f>
        <v/>
      </c>
      <c r="AN76" s="29">
        <f>AL76-AM76</f>
        <v/>
      </c>
      <c r="AO76" s="29">
        <f>MAX(0,MIN(AN76,$AQ76-SUMIF($C$4:$AP$4,"&lt;"&amp;AN$4,$C76:$AP76)))</f>
        <v/>
      </c>
      <c r="AP76" s="29">
        <f>ROUND(AN76-AO76,2)</f>
        <v/>
      </c>
      <c r="AQ76" s="29">
        <f>'Debt Payoff'!$C$19-(D76+I76+N76+S76+X76+AC76+AH76+AM76)</f>
        <v/>
      </c>
      <c r="AR76" s="29">
        <f>G76+L76+Q76+V76+AA76+AF76+AK76+AP76</f>
        <v/>
      </c>
      <c r="AS76" s="29">
        <f>D76+F76+I76+K76+N76+P76+S76+U76+X76+Z76+AC76+AE76+AH76+AJ76+AM76+AO76</f>
        <v/>
      </c>
      <c r="AT76" s="29">
        <f>(C76+H76+M76+R76+W76+AB76+AG76+AL76)-AR75</f>
        <v/>
      </c>
    </row>
    <row r="77">
      <c r="B77" t="n">
        <v>72</v>
      </c>
      <c r="C77" s="29">
        <f>N(G76)*(1+N('Debt Payoff'!$D$7)/12)</f>
        <v/>
      </c>
      <c r="D77" s="29">
        <f>MIN(C77,N('Debt Payoff'!$E$7))</f>
        <v/>
      </c>
      <c r="E77" s="29">
        <f>C77-D77</f>
        <v/>
      </c>
      <c r="F77" s="29">
        <f>MAX(0,MIN(E77,$AQ77-SUMIF($C$4:$AP$4,"&lt;"&amp;E$4,$C77:$AP77)))</f>
        <v/>
      </c>
      <c r="G77" s="29">
        <f>ROUND(E77-F77,2)</f>
        <v/>
      </c>
      <c r="H77" s="29">
        <f>N(L76)*(1+N('Debt Payoff'!$D$8)/12)</f>
        <v/>
      </c>
      <c r="I77" s="29">
        <f>MIN(H77,N('Debt Payoff'!$E$8))</f>
        <v/>
      </c>
      <c r="J77" s="29">
        <f>H77-I77</f>
        <v/>
      </c>
      <c r="K77" s="29">
        <f>MAX(0,MIN(J77,$AQ77-SUMIF($C$4:$AP$4,"&lt;"&amp;J$4,$C77:$AP77)))</f>
        <v/>
      </c>
      <c r="L77" s="29">
        <f>ROUND(J77-K77,2)</f>
        <v/>
      </c>
      <c r="M77" s="29">
        <f>N(Q76)*(1+N('Debt Payoff'!$D$9)/12)</f>
        <v/>
      </c>
      <c r="N77" s="29">
        <f>MIN(M77,N('Debt Payoff'!$E$9))</f>
        <v/>
      </c>
      <c r="O77" s="29">
        <f>M77-N77</f>
        <v/>
      </c>
      <c r="P77" s="29">
        <f>MAX(0,MIN(O77,$AQ77-SUMIF($C$4:$AP$4,"&lt;"&amp;O$4,$C77:$AP77)))</f>
        <v/>
      </c>
      <c r="Q77" s="29">
        <f>ROUND(O77-P77,2)</f>
        <v/>
      </c>
      <c r="R77" s="29">
        <f>N(V76)*(1+N('Debt Payoff'!$D$10)/12)</f>
        <v/>
      </c>
      <c r="S77" s="29">
        <f>MIN(R77,N('Debt Payoff'!$E$10))</f>
        <v/>
      </c>
      <c r="T77" s="29">
        <f>R77-S77</f>
        <v/>
      </c>
      <c r="U77" s="29">
        <f>MAX(0,MIN(T77,$AQ77-SUMIF($C$4:$AP$4,"&lt;"&amp;T$4,$C77:$AP77)))</f>
        <v/>
      </c>
      <c r="V77" s="29">
        <f>ROUND(T77-U77,2)</f>
        <v/>
      </c>
      <c r="W77" s="29">
        <f>N(AA76)*(1+N('Debt Payoff'!$D$11)/12)</f>
        <v/>
      </c>
      <c r="X77" s="29">
        <f>MIN(W77,N('Debt Payoff'!$E$11))</f>
        <v/>
      </c>
      <c r="Y77" s="29">
        <f>W77-X77</f>
        <v/>
      </c>
      <c r="Z77" s="29">
        <f>MAX(0,MIN(Y77,$AQ77-SUMIF($C$4:$AP$4,"&lt;"&amp;Y$4,$C77:$AP77)))</f>
        <v/>
      </c>
      <c r="AA77" s="29">
        <f>ROUND(Y77-Z77,2)</f>
        <v/>
      </c>
      <c r="AB77" s="29">
        <f>N(AF76)*(1+N('Debt Payoff'!$D$12)/12)</f>
        <v/>
      </c>
      <c r="AC77" s="29">
        <f>MIN(AB77,N('Debt Payoff'!$E$12))</f>
        <v/>
      </c>
      <c r="AD77" s="29">
        <f>AB77-AC77</f>
        <v/>
      </c>
      <c r="AE77" s="29">
        <f>MAX(0,MIN(AD77,$AQ77-SUMIF($C$4:$AP$4,"&lt;"&amp;AD$4,$C77:$AP77)))</f>
        <v/>
      </c>
      <c r="AF77" s="29">
        <f>ROUND(AD77-AE77,2)</f>
        <v/>
      </c>
      <c r="AG77" s="29">
        <f>N(AK76)*(1+N('Debt Payoff'!$D$13)/12)</f>
        <v/>
      </c>
      <c r="AH77" s="29">
        <f>MIN(AG77,N('Debt Payoff'!$E$13))</f>
        <v/>
      </c>
      <c r="AI77" s="29">
        <f>AG77-AH77</f>
        <v/>
      </c>
      <c r="AJ77" s="29">
        <f>MAX(0,MIN(AI77,$AQ77-SUMIF($C$4:$AP$4,"&lt;"&amp;AI$4,$C77:$AP77)))</f>
        <v/>
      </c>
      <c r="AK77" s="29">
        <f>ROUND(AI77-AJ77,2)</f>
        <v/>
      </c>
      <c r="AL77" s="29">
        <f>N(AP76)*(1+N('Debt Payoff'!$D$14)/12)</f>
        <v/>
      </c>
      <c r="AM77" s="29">
        <f>MIN(AL77,N('Debt Payoff'!$E$14))</f>
        <v/>
      </c>
      <c r="AN77" s="29">
        <f>AL77-AM77</f>
        <v/>
      </c>
      <c r="AO77" s="29">
        <f>MAX(0,MIN(AN77,$AQ77-SUMIF($C$4:$AP$4,"&lt;"&amp;AN$4,$C77:$AP77)))</f>
        <v/>
      </c>
      <c r="AP77" s="29">
        <f>ROUND(AN77-AO77,2)</f>
        <v/>
      </c>
      <c r="AQ77" s="29">
        <f>'Debt Payoff'!$C$19-(D77+I77+N77+S77+X77+AC77+AH77+AM77)</f>
        <v/>
      </c>
      <c r="AR77" s="29">
        <f>G77+L77+Q77+V77+AA77+AF77+AK77+AP77</f>
        <v/>
      </c>
      <c r="AS77" s="29">
        <f>D77+F77+I77+K77+N77+P77+S77+U77+X77+Z77+AC77+AE77+AH77+AJ77+AM77+AO77</f>
        <v/>
      </c>
      <c r="AT77" s="29">
        <f>(C77+H77+M77+R77+W77+AB77+AG77+AL77)-AR76</f>
        <v/>
      </c>
    </row>
    <row r="78">
      <c r="B78" t="n">
        <v>73</v>
      </c>
      <c r="C78" s="29">
        <f>N(G77)*(1+N('Debt Payoff'!$D$7)/12)</f>
        <v/>
      </c>
      <c r="D78" s="29">
        <f>MIN(C78,N('Debt Payoff'!$E$7))</f>
        <v/>
      </c>
      <c r="E78" s="29">
        <f>C78-D78</f>
        <v/>
      </c>
      <c r="F78" s="29">
        <f>MAX(0,MIN(E78,$AQ78-SUMIF($C$4:$AP$4,"&lt;"&amp;E$4,$C78:$AP78)))</f>
        <v/>
      </c>
      <c r="G78" s="29">
        <f>ROUND(E78-F78,2)</f>
        <v/>
      </c>
      <c r="H78" s="29">
        <f>N(L77)*(1+N('Debt Payoff'!$D$8)/12)</f>
        <v/>
      </c>
      <c r="I78" s="29">
        <f>MIN(H78,N('Debt Payoff'!$E$8))</f>
        <v/>
      </c>
      <c r="J78" s="29">
        <f>H78-I78</f>
        <v/>
      </c>
      <c r="K78" s="29">
        <f>MAX(0,MIN(J78,$AQ78-SUMIF($C$4:$AP$4,"&lt;"&amp;J$4,$C78:$AP78)))</f>
        <v/>
      </c>
      <c r="L78" s="29">
        <f>ROUND(J78-K78,2)</f>
        <v/>
      </c>
      <c r="M78" s="29">
        <f>N(Q77)*(1+N('Debt Payoff'!$D$9)/12)</f>
        <v/>
      </c>
      <c r="N78" s="29">
        <f>MIN(M78,N('Debt Payoff'!$E$9))</f>
        <v/>
      </c>
      <c r="O78" s="29">
        <f>M78-N78</f>
        <v/>
      </c>
      <c r="P78" s="29">
        <f>MAX(0,MIN(O78,$AQ78-SUMIF($C$4:$AP$4,"&lt;"&amp;O$4,$C78:$AP78)))</f>
        <v/>
      </c>
      <c r="Q78" s="29">
        <f>ROUND(O78-P78,2)</f>
        <v/>
      </c>
      <c r="R78" s="29">
        <f>N(V77)*(1+N('Debt Payoff'!$D$10)/12)</f>
        <v/>
      </c>
      <c r="S78" s="29">
        <f>MIN(R78,N('Debt Payoff'!$E$10))</f>
        <v/>
      </c>
      <c r="T78" s="29">
        <f>R78-S78</f>
        <v/>
      </c>
      <c r="U78" s="29">
        <f>MAX(0,MIN(T78,$AQ78-SUMIF($C$4:$AP$4,"&lt;"&amp;T$4,$C78:$AP78)))</f>
        <v/>
      </c>
      <c r="V78" s="29">
        <f>ROUND(T78-U78,2)</f>
        <v/>
      </c>
      <c r="W78" s="29">
        <f>N(AA77)*(1+N('Debt Payoff'!$D$11)/12)</f>
        <v/>
      </c>
      <c r="X78" s="29">
        <f>MIN(W78,N('Debt Payoff'!$E$11))</f>
        <v/>
      </c>
      <c r="Y78" s="29">
        <f>W78-X78</f>
        <v/>
      </c>
      <c r="Z78" s="29">
        <f>MAX(0,MIN(Y78,$AQ78-SUMIF($C$4:$AP$4,"&lt;"&amp;Y$4,$C78:$AP78)))</f>
        <v/>
      </c>
      <c r="AA78" s="29">
        <f>ROUND(Y78-Z78,2)</f>
        <v/>
      </c>
      <c r="AB78" s="29">
        <f>N(AF77)*(1+N('Debt Payoff'!$D$12)/12)</f>
        <v/>
      </c>
      <c r="AC78" s="29">
        <f>MIN(AB78,N('Debt Payoff'!$E$12))</f>
        <v/>
      </c>
      <c r="AD78" s="29">
        <f>AB78-AC78</f>
        <v/>
      </c>
      <c r="AE78" s="29">
        <f>MAX(0,MIN(AD78,$AQ78-SUMIF($C$4:$AP$4,"&lt;"&amp;AD$4,$C78:$AP78)))</f>
        <v/>
      </c>
      <c r="AF78" s="29">
        <f>ROUND(AD78-AE78,2)</f>
        <v/>
      </c>
      <c r="AG78" s="29">
        <f>N(AK77)*(1+N('Debt Payoff'!$D$13)/12)</f>
        <v/>
      </c>
      <c r="AH78" s="29">
        <f>MIN(AG78,N('Debt Payoff'!$E$13))</f>
        <v/>
      </c>
      <c r="AI78" s="29">
        <f>AG78-AH78</f>
        <v/>
      </c>
      <c r="AJ78" s="29">
        <f>MAX(0,MIN(AI78,$AQ78-SUMIF($C$4:$AP$4,"&lt;"&amp;AI$4,$C78:$AP78)))</f>
        <v/>
      </c>
      <c r="AK78" s="29">
        <f>ROUND(AI78-AJ78,2)</f>
        <v/>
      </c>
      <c r="AL78" s="29">
        <f>N(AP77)*(1+N('Debt Payoff'!$D$14)/12)</f>
        <v/>
      </c>
      <c r="AM78" s="29">
        <f>MIN(AL78,N('Debt Payoff'!$E$14))</f>
        <v/>
      </c>
      <c r="AN78" s="29">
        <f>AL78-AM78</f>
        <v/>
      </c>
      <c r="AO78" s="29">
        <f>MAX(0,MIN(AN78,$AQ78-SUMIF($C$4:$AP$4,"&lt;"&amp;AN$4,$C78:$AP78)))</f>
        <v/>
      </c>
      <c r="AP78" s="29">
        <f>ROUND(AN78-AO78,2)</f>
        <v/>
      </c>
      <c r="AQ78" s="29">
        <f>'Debt Payoff'!$C$19-(D78+I78+N78+S78+X78+AC78+AH78+AM78)</f>
        <v/>
      </c>
      <c r="AR78" s="29">
        <f>G78+L78+Q78+V78+AA78+AF78+AK78+AP78</f>
        <v/>
      </c>
      <c r="AS78" s="29">
        <f>D78+F78+I78+K78+N78+P78+S78+U78+X78+Z78+AC78+AE78+AH78+AJ78+AM78+AO78</f>
        <v/>
      </c>
      <c r="AT78" s="29">
        <f>(C78+H78+M78+R78+W78+AB78+AG78+AL78)-AR77</f>
        <v/>
      </c>
    </row>
    <row r="79">
      <c r="B79" t="n">
        <v>74</v>
      </c>
      <c r="C79" s="29">
        <f>N(G78)*(1+N('Debt Payoff'!$D$7)/12)</f>
        <v/>
      </c>
      <c r="D79" s="29">
        <f>MIN(C79,N('Debt Payoff'!$E$7))</f>
        <v/>
      </c>
      <c r="E79" s="29">
        <f>C79-D79</f>
        <v/>
      </c>
      <c r="F79" s="29">
        <f>MAX(0,MIN(E79,$AQ79-SUMIF($C$4:$AP$4,"&lt;"&amp;E$4,$C79:$AP79)))</f>
        <v/>
      </c>
      <c r="G79" s="29">
        <f>ROUND(E79-F79,2)</f>
        <v/>
      </c>
      <c r="H79" s="29">
        <f>N(L78)*(1+N('Debt Payoff'!$D$8)/12)</f>
        <v/>
      </c>
      <c r="I79" s="29">
        <f>MIN(H79,N('Debt Payoff'!$E$8))</f>
        <v/>
      </c>
      <c r="J79" s="29">
        <f>H79-I79</f>
        <v/>
      </c>
      <c r="K79" s="29">
        <f>MAX(0,MIN(J79,$AQ79-SUMIF($C$4:$AP$4,"&lt;"&amp;J$4,$C79:$AP79)))</f>
        <v/>
      </c>
      <c r="L79" s="29">
        <f>ROUND(J79-K79,2)</f>
        <v/>
      </c>
      <c r="M79" s="29">
        <f>N(Q78)*(1+N('Debt Payoff'!$D$9)/12)</f>
        <v/>
      </c>
      <c r="N79" s="29">
        <f>MIN(M79,N('Debt Payoff'!$E$9))</f>
        <v/>
      </c>
      <c r="O79" s="29">
        <f>M79-N79</f>
        <v/>
      </c>
      <c r="P79" s="29">
        <f>MAX(0,MIN(O79,$AQ79-SUMIF($C$4:$AP$4,"&lt;"&amp;O$4,$C79:$AP79)))</f>
        <v/>
      </c>
      <c r="Q79" s="29">
        <f>ROUND(O79-P79,2)</f>
        <v/>
      </c>
      <c r="R79" s="29">
        <f>N(V78)*(1+N('Debt Payoff'!$D$10)/12)</f>
        <v/>
      </c>
      <c r="S79" s="29">
        <f>MIN(R79,N('Debt Payoff'!$E$10))</f>
        <v/>
      </c>
      <c r="T79" s="29">
        <f>R79-S79</f>
        <v/>
      </c>
      <c r="U79" s="29">
        <f>MAX(0,MIN(T79,$AQ79-SUMIF($C$4:$AP$4,"&lt;"&amp;T$4,$C79:$AP79)))</f>
        <v/>
      </c>
      <c r="V79" s="29">
        <f>ROUND(T79-U79,2)</f>
        <v/>
      </c>
      <c r="W79" s="29">
        <f>N(AA78)*(1+N('Debt Payoff'!$D$11)/12)</f>
        <v/>
      </c>
      <c r="X79" s="29">
        <f>MIN(W79,N('Debt Payoff'!$E$11))</f>
        <v/>
      </c>
      <c r="Y79" s="29">
        <f>W79-X79</f>
        <v/>
      </c>
      <c r="Z79" s="29">
        <f>MAX(0,MIN(Y79,$AQ79-SUMIF($C$4:$AP$4,"&lt;"&amp;Y$4,$C79:$AP79)))</f>
        <v/>
      </c>
      <c r="AA79" s="29">
        <f>ROUND(Y79-Z79,2)</f>
        <v/>
      </c>
      <c r="AB79" s="29">
        <f>N(AF78)*(1+N('Debt Payoff'!$D$12)/12)</f>
        <v/>
      </c>
      <c r="AC79" s="29">
        <f>MIN(AB79,N('Debt Payoff'!$E$12))</f>
        <v/>
      </c>
      <c r="AD79" s="29">
        <f>AB79-AC79</f>
        <v/>
      </c>
      <c r="AE79" s="29">
        <f>MAX(0,MIN(AD79,$AQ79-SUMIF($C$4:$AP$4,"&lt;"&amp;AD$4,$C79:$AP79)))</f>
        <v/>
      </c>
      <c r="AF79" s="29">
        <f>ROUND(AD79-AE79,2)</f>
        <v/>
      </c>
      <c r="AG79" s="29">
        <f>N(AK78)*(1+N('Debt Payoff'!$D$13)/12)</f>
        <v/>
      </c>
      <c r="AH79" s="29">
        <f>MIN(AG79,N('Debt Payoff'!$E$13))</f>
        <v/>
      </c>
      <c r="AI79" s="29">
        <f>AG79-AH79</f>
        <v/>
      </c>
      <c r="AJ79" s="29">
        <f>MAX(0,MIN(AI79,$AQ79-SUMIF($C$4:$AP$4,"&lt;"&amp;AI$4,$C79:$AP79)))</f>
        <v/>
      </c>
      <c r="AK79" s="29">
        <f>ROUND(AI79-AJ79,2)</f>
        <v/>
      </c>
      <c r="AL79" s="29">
        <f>N(AP78)*(1+N('Debt Payoff'!$D$14)/12)</f>
        <v/>
      </c>
      <c r="AM79" s="29">
        <f>MIN(AL79,N('Debt Payoff'!$E$14))</f>
        <v/>
      </c>
      <c r="AN79" s="29">
        <f>AL79-AM79</f>
        <v/>
      </c>
      <c r="AO79" s="29">
        <f>MAX(0,MIN(AN79,$AQ79-SUMIF($C$4:$AP$4,"&lt;"&amp;AN$4,$C79:$AP79)))</f>
        <v/>
      </c>
      <c r="AP79" s="29">
        <f>ROUND(AN79-AO79,2)</f>
        <v/>
      </c>
      <c r="AQ79" s="29">
        <f>'Debt Payoff'!$C$19-(D79+I79+N79+S79+X79+AC79+AH79+AM79)</f>
        <v/>
      </c>
      <c r="AR79" s="29">
        <f>G79+L79+Q79+V79+AA79+AF79+AK79+AP79</f>
        <v/>
      </c>
      <c r="AS79" s="29">
        <f>D79+F79+I79+K79+N79+P79+S79+U79+X79+Z79+AC79+AE79+AH79+AJ79+AM79+AO79</f>
        <v/>
      </c>
      <c r="AT79" s="29">
        <f>(C79+H79+M79+R79+W79+AB79+AG79+AL79)-AR78</f>
        <v/>
      </c>
    </row>
    <row r="80">
      <c r="B80" t="n">
        <v>75</v>
      </c>
      <c r="C80" s="29">
        <f>N(G79)*(1+N('Debt Payoff'!$D$7)/12)</f>
        <v/>
      </c>
      <c r="D80" s="29">
        <f>MIN(C80,N('Debt Payoff'!$E$7))</f>
        <v/>
      </c>
      <c r="E80" s="29">
        <f>C80-D80</f>
        <v/>
      </c>
      <c r="F80" s="29">
        <f>MAX(0,MIN(E80,$AQ80-SUMIF($C$4:$AP$4,"&lt;"&amp;E$4,$C80:$AP80)))</f>
        <v/>
      </c>
      <c r="G80" s="29">
        <f>ROUND(E80-F80,2)</f>
        <v/>
      </c>
      <c r="H80" s="29">
        <f>N(L79)*(1+N('Debt Payoff'!$D$8)/12)</f>
        <v/>
      </c>
      <c r="I80" s="29">
        <f>MIN(H80,N('Debt Payoff'!$E$8))</f>
        <v/>
      </c>
      <c r="J80" s="29">
        <f>H80-I80</f>
        <v/>
      </c>
      <c r="K80" s="29">
        <f>MAX(0,MIN(J80,$AQ80-SUMIF($C$4:$AP$4,"&lt;"&amp;J$4,$C80:$AP80)))</f>
        <v/>
      </c>
      <c r="L80" s="29">
        <f>ROUND(J80-K80,2)</f>
        <v/>
      </c>
      <c r="M80" s="29">
        <f>N(Q79)*(1+N('Debt Payoff'!$D$9)/12)</f>
        <v/>
      </c>
      <c r="N80" s="29">
        <f>MIN(M80,N('Debt Payoff'!$E$9))</f>
        <v/>
      </c>
      <c r="O80" s="29">
        <f>M80-N80</f>
        <v/>
      </c>
      <c r="P80" s="29">
        <f>MAX(0,MIN(O80,$AQ80-SUMIF($C$4:$AP$4,"&lt;"&amp;O$4,$C80:$AP80)))</f>
        <v/>
      </c>
      <c r="Q80" s="29">
        <f>ROUND(O80-P80,2)</f>
        <v/>
      </c>
      <c r="R80" s="29">
        <f>N(V79)*(1+N('Debt Payoff'!$D$10)/12)</f>
        <v/>
      </c>
      <c r="S80" s="29">
        <f>MIN(R80,N('Debt Payoff'!$E$10))</f>
        <v/>
      </c>
      <c r="T80" s="29">
        <f>R80-S80</f>
        <v/>
      </c>
      <c r="U80" s="29">
        <f>MAX(0,MIN(T80,$AQ80-SUMIF($C$4:$AP$4,"&lt;"&amp;T$4,$C80:$AP80)))</f>
        <v/>
      </c>
      <c r="V80" s="29">
        <f>ROUND(T80-U80,2)</f>
        <v/>
      </c>
      <c r="W80" s="29">
        <f>N(AA79)*(1+N('Debt Payoff'!$D$11)/12)</f>
        <v/>
      </c>
      <c r="X80" s="29">
        <f>MIN(W80,N('Debt Payoff'!$E$11))</f>
        <v/>
      </c>
      <c r="Y80" s="29">
        <f>W80-X80</f>
        <v/>
      </c>
      <c r="Z80" s="29">
        <f>MAX(0,MIN(Y80,$AQ80-SUMIF($C$4:$AP$4,"&lt;"&amp;Y$4,$C80:$AP80)))</f>
        <v/>
      </c>
      <c r="AA80" s="29">
        <f>ROUND(Y80-Z80,2)</f>
        <v/>
      </c>
      <c r="AB80" s="29">
        <f>N(AF79)*(1+N('Debt Payoff'!$D$12)/12)</f>
        <v/>
      </c>
      <c r="AC80" s="29">
        <f>MIN(AB80,N('Debt Payoff'!$E$12))</f>
        <v/>
      </c>
      <c r="AD80" s="29">
        <f>AB80-AC80</f>
        <v/>
      </c>
      <c r="AE80" s="29">
        <f>MAX(0,MIN(AD80,$AQ80-SUMIF($C$4:$AP$4,"&lt;"&amp;AD$4,$C80:$AP80)))</f>
        <v/>
      </c>
      <c r="AF80" s="29">
        <f>ROUND(AD80-AE80,2)</f>
        <v/>
      </c>
      <c r="AG80" s="29">
        <f>N(AK79)*(1+N('Debt Payoff'!$D$13)/12)</f>
        <v/>
      </c>
      <c r="AH80" s="29">
        <f>MIN(AG80,N('Debt Payoff'!$E$13))</f>
        <v/>
      </c>
      <c r="AI80" s="29">
        <f>AG80-AH80</f>
        <v/>
      </c>
      <c r="AJ80" s="29">
        <f>MAX(0,MIN(AI80,$AQ80-SUMIF($C$4:$AP$4,"&lt;"&amp;AI$4,$C80:$AP80)))</f>
        <v/>
      </c>
      <c r="AK80" s="29">
        <f>ROUND(AI80-AJ80,2)</f>
        <v/>
      </c>
      <c r="AL80" s="29">
        <f>N(AP79)*(1+N('Debt Payoff'!$D$14)/12)</f>
        <v/>
      </c>
      <c r="AM80" s="29">
        <f>MIN(AL80,N('Debt Payoff'!$E$14))</f>
        <v/>
      </c>
      <c r="AN80" s="29">
        <f>AL80-AM80</f>
        <v/>
      </c>
      <c r="AO80" s="29">
        <f>MAX(0,MIN(AN80,$AQ80-SUMIF($C$4:$AP$4,"&lt;"&amp;AN$4,$C80:$AP80)))</f>
        <v/>
      </c>
      <c r="AP80" s="29">
        <f>ROUND(AN80-AO80,2)</f>
        <v/>
      </c>
      <c r="AQ80" s="29">
        <f>'Debt Payoff'!$C$19-(D80+I80+N80+S80+X80+AC80+AH80+AM80)</f>
        <v/>
      </c>
      <c r="AR80" s="29">
        <f>G80+L80+Q80+V80+AA80+AF80+AK80+AP80</f>
        <v/>
      </c>
      <c r="AS80" s="29">
        <f>D80+F80+I80+K80+N80+P80+S80+U80+X80+Z80+AC80+AE80+AH80+AJ80+AM80+AO80</f>
        <v/>
      </c>
      <c r="AT80" s="29">
        <f>(C80+H80+M80+R80+W80+AB80+AG80+AL80)-AR79</f>
        <v/>
      </c>
    </row>
    <row r="81">
      <c r="B81" t="n">
        <v>76</v>
      </c>
      <c r="C81" s="29">
        <f>N(G80)*(1+N('Debt Payoff'!$D$7)/12)</f>
        <v/>
      </c>
      <c r="D81" s="29">
        <f>MIN(C81,N('Debt Payoff'!$E$7))</f>
        <v/>
      </c>
      <c r="E81" s="29">
        <f>C81-D81</f>
        <v/>
      </c>
      <c r="F81" s="29">
        <f>MAX(0,MIN(E81,$AQ81-SUMIF($C$4:$AP$4,"&lt;"&amp;E$4,$C81:$AP81)))</f>
        <v/>
      </c>
      <c r="G81" s="29">
        <f>ROUND(E81-F81,2)</f>
        <v/>
      </c>
      <c r="H81" s="29">
        <f>N(L80)*(1+N('Debt Payoff'!$D$8)/12)</f>
        <v/>
      </c>
      <c r="I81" s="29">
        <f>MIN(H81,N('Debt Payoff'!$E$8))</f>
        <v/>
      </c>
      <c r="J81" s="29">
        <f>H81-I81</f>
        <v/>
      </c>
      <c r="K81" s="29">
        <f>MAX(0,MIN(J81,$AQ81-SUMIF($C$4:$AP$4,"&lt;"&amp;J$4,$C81:$AP81)))</f>
        <v/>
      </c>
      <c r="L81" s="29">
        <f>ROUND(J81-K81,2)</f>
        <v/>
      </c>
      <c r="M81" s="29">
        <f>N(Q80)*(1+N('Debt Payoff'!$D$9)/12)</f>
        <v/>
      </c>
      <c r="N81" s="29">
        <f>MIN(M81,N('Debt Payoff'!$E$9))</f>
        <v/>
      </c>
      <c r="O81" s="29">
        <f>M81-N81</f>
        <v/>
      </c>
      <c r="P81" s="29">
        <f>MAX(0,MIN(O81,$AQ81-SUMIF($C$4:$AP$4,"&lt;"&amp;O$4,$C81:$AP81)))</f>
        <v/>
      </c>
      <c r="Q81" s="29">
        <f>ROUND(O81-P81,2)</f>
        <v/>
      </c>
      <c r="R81" s="29">
        <f>N(V80)*(1+N('Debt Payoff'!$D$10)/12)</f>
        <v/>
      </c>
      <c r="S81" s="29">
        <f>MIN(R81,N('Debt Payoff'!$E$10))</f>
        <v/>
      </c>
      <c r="T81" s="29">
        <f>R81-S81</f>
        <v/>
      </c>
      <c r="U81" s="29">
        <f>MAX(0,MIN(T81,$AQ81-SUMIF($C$4:$AP$4,"&lt;"&amp;T$4,$C81:$AP81)))</f>
        <v/>
      </c>
      <c r="V81" s="29">
        <f>ROUND(T81-U81,2)</f>
        <v/>
      </c>
      <c r="W81" s="29">
        <f>N(AA80)*(1+N('Debt Payoff'!$D$11)/12)</f>
        <v/>
      </c>
      <c r="X81" s="29">
        <f>MIN(W81,N('Debt Payoff'!$E$11))</f>
        <v/>
      </c>
      <c r="Y81" s="29">
        <f>W81-X81</f>
        <v/>
      </c>
      <c r="Z81" s="29">
        <f>MAX(0,MIN(Y81,$AQ81-SUMIF($C$4:$AP$4,"&lt;"&amp;Y$4,$C81:$AP81)))</f>
        <v/>
      </c>
      <c r="AA81" s="29">
        <f>ROUND(Y81-Z81,2)</f>
        <v/>
      </c>
      <c r="AB81" s="29">
        <f>N(AF80)*(1+N('Debt Payoff'!$D$12)/12)</f>
        <v/>
      </c>
      <c r="AC81" s="29">
        <f>MIN(AB81,N('Debt Payoff'!$E$12))</f>
        <v/>
      </c>
      <c r="AD81" s="29">
        <f>AB81-AC81</f>
        <v/>
      </c>
      <c r="AE81" s="29">
        <f>MAX(0,MIN(AD81,$AQ81-SUMIF($C$4:$AP$4,"&lt;"&amp;AD$4,$C81:$AP81)))</f>
        <v/>
      </c>
      <c r="AF81" s="29">
        <f>ROUND(AD81-AE81,2)</f>
        <v/>
      </c>
      <c r="AG81" s="29">
        <f>N(AK80)*(1+N('Debt Payoff'!$D$13)/12)</f>
        <v/>
      </c>
      <c r="AH81" s="29">
        <f>MIN(AG81,N('Debt Payoff'!$E$13))</f>
        <v/>
      </c>
      <c r="AI81" s="29">
        <f>AG81-AH81</f>
        <v/>
      </c>
      <c r="AJ81" s="29">
        <f>MAX(0,MIN(AI81,$AQ81-SUMIF($C$4:$AP$4,"&lt;"&amp;AI$4,$C81:$AP81)))</f>
        <v/>
      </c>
      <c r="AK81" s="29">
        <f>ROUND(AI81-AJ81,2)</f>
        <v/>
      </c>
      <c r="AL81" s="29">
        <f>N(AP80)*(1+N('Debt Payoff'!$D$14)/12)</f>
        <v/>
      </c>
      <c r="AM81" s="29">
        <f>MIN(AL81,N('Debt Payoff'!$E$14))</f>
        <v/>
      </c>
      <c r="AN81" s="29">
        <f>AL81-AM81</f>
        <v/>
      </c>
      <c r="AO81" s="29">
        <f>MAX(0,MIN(AN81,$AQ81-SUMIF($C$4:$AP$4,"&lt;"&amp;AN$4,$C81:$AP81)))</f>
        <v/>
      </c>
      <c r="AP81" s="29">
        <f>ROUND(AN81-AO81,2)</f>
        <v/>
      </c>
      <c r="AQ81" s="29">
        <f>'Debt Payoff'!$C$19-(D81+I81+N81+S81+X81+AC81+AH81+AM81)</f>
        <v/>
      </c>
      <c r="AR81" s="29">
        <f>G81+L81+Q81+V81+AA81+AF81+AK81+AP81</f>
        <v/>
      </c>
      <c r="AS81" s="29">
        <f>D81+F81+I81+K81+N81+P81+S81+U81+X81+Z81+AC81+AE81+AH81+AJ81+AM81+AO81</f>
        <v/>
      </c>
      <c r="AT81" s="29">
        <f>(C81+H81+M81+R81+W81+AB81+AG81+AL81)-AR80</f>
        <v/>
      </c>
    </row>
    <row r="82">
      <c r="B82" t="n">
        <v>77</v>
      </c>
      <c r="C82" s="29">
        <f>N(G81)*(1+N('Debt Payoff'!$D$7)/12)</f>
        <v/>
      </c>
      <c r="D82" s="29">
        <f>MIN(C82,N('Debt Payoff'!$E$7))</f>
        <v/>
      </c>
      <c r="E82" s="29">
        <f>C82-D82</f>
        <v/>
      </c>
      <c r="F82" s="29">
        <f>MAX(0,MIN(E82,$AQ82-SUMIF($C$4:$AP$4,"&lt;"&amp;E$4,$C82:$AP82)))</f>
        <v/>
      </c>
      <c r="G82" s="29">
        <f>ROUND(E82-F82,2)</f>
        <v/>
      </c>
      <c r="H82" s="29">
        <f>N(L81)*(1+N('Debt Payoff'!$D$8)/12)</f>
        <v/>
      </c>
      <c r="I82" s="29">
        <f>MIN(H82,N('Debt Payoff'!$E$8))</f>
        <v/>
      </c>
      <c r="J82" s="29">
        <f>H82-I82</f>
        <v/>
      </c>
      <c r="K82" s="29">
        <f>MAX(0,MIN(J82,$AQ82-SUMIF($C$4:$AP$4,"&lt;"&amp;J$4,$C82:$AP82)))</f>
        <v/>
      </c>
      <c r="L82" s="29">
        <f>ROUND(J82-K82,2)</f>
        <v/>
      </c>
      <c r="M82" s="29">
        <f>N(Q81)*(1+N('Debt Payoff'!$D$9)/12)</f>
        <v/>
      </c>
      <c r="N82" s="29">
        <f>MIN(M82,N('Debt Payoff'!$E$9))</f>
        <v/>
      </c>
      <c r="O82" s="29">
        <f>M82-N82</f>
        <v/>
      </c>
      <c r="P82" s="29">
        <f>MAX(0,MIN(O82,$AQ82-SUMIF($C$4:$AP$4,"&lt;"&amp;O$4,$C82:$AP82)))</f>
        <v/>
      </c>
      <c r="Q82" s="29">
        <f>ROUND(O82-P82,2)</f>
        <v/>
      </c>
      <c r="R82" s="29">
        <f>N(V81)*(1+N('Debt Payoff'!$D$10)/12)</f>
        <v/>
      </c>
      <c r="S82" s="29">
        <f>MIN(R82,N('Debt Payoff'!$E$10))</f>
        <v/>
      </c>
      <c r="T82" s="29">
        <f>R82-S82</f>
        <v/>
      </c>
      <c r="U82" s="29">
        <f>MAX(0,MIN(T82,$AQ82-SUMIF($C$4:$AP$4,"&lt;"&amp;T$4,$C82:$AP82)))</f>
        <v/>
      </c>
      <c r="V82" s="29">
        <f>ROUND(T82-U82,2)</f>
        <v/>
      </c>
      <c r="W82" s="29">
        <f>N(AA81)*(1+N('Debt Payoff'!$D$11)/12)</f>
        <v/>
      </c>
      <c r="X82" s="29">
        <f>MIN(W82,N('Debt Payoff'!$E$11))</f>
        <v/>
      </c>
      <c r="Y82" s="29">
        <f>W82-X82</f>
        <v/>
      </c>
      <c r="Z82" s="29">
        <f>MAX(0,MIN(Y82,$AQ82-SUMIF($C$4:$AP$4,"&lt;"&amp;Y$4,$C82:$AP82)))</f>
        <v/>
      </c>
      <c r="AA82" s="29">
        <f>ROUND(Y82-Z82,2)</f>
        <v/>
      </c>
      <c r="AB82" s="29">
        <f>N(AF81)*(1+N('Debt Payoff'!$D$12)/12)</f>
        <v/>
      </c>
      <c r="AC82" s="29">
        <f>MIN(AB82,N('Debt Payoff'!$E$12))</f>
        <v/>
      </c>
      <c r="AD82" s="29">
        <f>AB82-AC82</f>
        <v/>
      </c>
      <c r="AE82" s="29">
        <f>MAX(0,MIN(AD82,$AQ82-SUMIF($C$4:$AP$4,"&lt;"&amp;AD$4,$C82:$AP82)))</f>
        <v/>
      </c>
      <c r="AF82" s="29">
        <f>ROUND(AD82-AE82,2)</f>
        <v/>
      </c>
      <c r="AG82" s="29">
        <f>N(AK81)*(1+N('Debt Payoff'!$D$13)/12)</f>
        <v/>
      </c>
      <c r="AH82" s="29">
        <f>MIN(AG82,N('Debt Payoff'!$E$13))</f>
        <v/>
      </c>
      <c r="AI82" s="29">
        <f>AG82-AH82</f>
        <v/>
      </c>
      <c r="AJ82" s="29">
        <f>MAX(0,MIN(AI82,$AQ82-SUMIF($C$4:$AP$4,"&lt;"&amp;AI$4,$C82:$AP82)))</f>
        <v/>
      </c>
      <c r="AK82" s="29">
        <f>ROUND(AI82-AJ82,2)</f>
        <v/>
      </c>
      <c r="AL82" s="29">
        <f>N(AP81)*(1+N('Debt Payoff'!$D$14)/12)</f>
        <v/>
      </c>
      <c r="AM82" s="29">
        <f>MIN(AL82,N('Debt Payoff'!$E$14))</f>
        <v/>
      </c>
      <c r="AN82" s="29">
        <f>AL82-AM82</f>
        <v/>
      </c>
      <c r="AO82" s="29">
        <f>MAX(0,MIN(AN82,$AQ82-SUMIF($C$4:$AP$4,"&lt;"&amp;AN$4,$C82:$AP82)))</f>
        <v/>
      </c>
      <c r="AP82" s="29">
        <f>ROUND(AN82-AO82,2)</f>
        <v/>
      </c>
      <c r="AQ82" s="29">
        <f>'Debt Payoff'!$C$19-(D82+I82+N82+S82+X82+AC82+AH82+AM82)</f>
        <v/>
      </c>
      <c r="AR82" s="29">
        <f>G82+L82+Q82+V82+AA82+AF82+AK82+AP82</f>
        <v/>
      </c>
      <c r="AS82" s="29">
        <f>D82+F82+I82+K82+N82+P82+S82+U82+X82+Z82+AC82+AE82+AH82+AJ82+AM82+AO82</f>
        <v/>
      </c>
      <c r="AT82" s="29">
        <f>(C82+H82+M82+R82+W82+AB82+AG82+AL82)-AR81</f>
        <v/>
      </c>
    </row>
    <row r="83">
      <c r="B83" t="n">
        <v>78</v>
      </c>
      <c r="C83" s="29">
        <f>N(G82)*(1+N('Debt Payoff'!$D$7)/12)</f>
        <v/>
      </c>
      <c r="D83" s="29">
        <f>MIN(C83,N('Debt Payoff'!$E$7))</f>
        <v/>
      </c>
      <c r="E83" s="29">
        <f>C83-D83</f>
        <v/>
      </c>
      <c r="F83" s="29">
        <f>MAX(0,MIN(E83,$AQ83-SUMIF($C$4:$AP$4,"&lt;"&amp;E$4,$C83:$AP83)))</f>
        <v/>
      </c>
      <c r="G83" s="29">
        <f>ROUND(E83-F83,2)</f>
        <v/>
      </c>
      <c r="H83" s="29">
        <f>N(L82)*(1+N('Debt Payoff'!$D$8)/12)</f>
        <v/>
      </c>
      <c r="I83" s="29">
        <f>MIN(H83,N('Debt Payoff'!$E$8))</f>
        <v/>
      </c>
      <c r="J83" s="29">
        <f>H83-I83</f>
        <v/>
      </c>
      <c r="K83" s="29">
        <f>MAX(0,MIN(J83,$AQ83-SUMIF($C$4:$AP$4,"&lt;"&amp;J$4,$C83:$AP83)))</f>
        <v/>
      </c>
      <c r="L83" s="29">
        <f>ROUND(J83-K83,2)</f>
        <v/>
      </c>
      <c r="M83" s="29">
        <f>N(Q82)*(1+N('Debt Payoff'!$D$9)/12)</f>
        <v/>
      </c>
      <c r="N83" s="29">
        <f>MIN(M83,N('Debt Payoff'!$E$9))</f>
        <v/>
      </c>
      <c r="O83" s="29">
        <f>M83-N83</f>
        <v/>
      </c>
      <c r="P83" s="29">
        <f>MAX(0,MIN(O83,$AQ83-SUMIF($C$4:$AP$4,"&lt;"&amp;O$4,$C83:$AP83)))</f>
        <v/>
      </c>
      <c r="Q83" s="29">
        <f>ROUND(O83-P83,2)</f>
        <v/>
      </c>
      <c r="R83" s="29">
        <f>N(V82)*(1+N('Debt Payoff'!$D$10)/12)</f>
        <v/>
      </c>
      <c r="S83" s="29">
        <f>MIN(R83,N('Debt Payoff'!$E$10))</f>
        <v/>
      </c>
      <c r="T83" s="29">
        <f>R83-S83</f>
        <v/>
      </c>
      <c r="U83" s="29">
        <f>MAX(0,MIN(T83,$AQ83-SUMIF($C$4:$AP$4,"&lt;"&amp;T$4,$C83:$AP83)))</f>
        <v/>
      </c>
      <c r="V83" s="29">
        <f>ROUND(T83-U83,2)</f>
        <v/>
      </c>
      <c r="W83" s="29">
        <f>N(AA82)*(1+N('Debt Payoff'!$D$11)/12)</f>
        <v/>
      </c>
      <c r="X83" s="29">
        <f>MIN(W83,N('Debt Payoff'!$E$11))</f>
        <v/>
      </c>
      <c r="Y83" s="29">
        <f>W83-X83</f>
        <v/>
      </c>
      <c r="Z83" s="29">
        <f>MAX(0,MIN(Y83,$AQ83-SUMIF($C$4:$AP$4,"&lt;"&amp;Y$4,$C83:$AP83)))</f>
        <v/>
      </c>
      <c r="AA83" s="29">
        <f>ROUND(Y83-Z83,2)</f>
        <v/>
      </c>
      <c r="AB83" s="29">
        <f>N(AF82)*(1+N('Debt Payoff'!$D$12)/12)</f>
        <v/>
      </c>
      <c r="AC83" s="29">
        <f>MIN(AB83,N('Debt Payoff'!$E$12))</f>
        <v/>
      </c>
      <c r="AD83" s="29">
        <f>AB83-AC83</f>
        <v/>
      </c>
      <c r="AE83" s="29">
        <f>MAX(0,MIN(AD83,$AQ83-SUMIF($C$4:$AP$4,"&lt;"&amp;AD$4,$C83:$AP83)))</f>
        <v/>
      </c>
      <c r="AF83" s="29">
        <f>ROUND(AD83-AE83,2)</f>
        <v/>
      </c>
      <c r="AG83" s="29">
        <f>N(AK82)*(1+N('Debt Payoff'!$D$13)/12)</f>
        <v/>
      </c>
      <c r="AH83" s="29">
        <f>MIN(AG83,N('Debt Payoff'!$E$13))</f>
        <v/>
      </c>
      <c r="AI83" s="29">
        <f>AG83-AH83</f>
        <v/>
      </c>
      <c r="AJ83" s="29">
        <f>MAX(0,MIN(AI83,$AQ83-SUMIF($C$4:$AP$4,"&lt;"&amp;AI$4,$C83:$AP83)))</f>
        <v/>
      </c>
      <c r="AK83" s="29">
        <f>ROUND(AI83-AJ83,2)</f>
        <v/>
      </c>
      <c r="AL83" s="29">
        <f>N(AP82)*(1+N('Debt Payoff'!$D$14)/12)</f>
        <v/>
      </c>
      <c r="AM83" s="29">
        <f>MIN(AL83,N('Debt Payoff'!$E$14))</f>
        <v/>
      </c>
      <c r="AN83" s="29">
        <f>AL83-AM83</f>
        <v/>
      </c>
      <c r="AO83" s="29">
        <f>MAX(0,MIN(AN83,$AQ83-SUMIF($C$4:$AP$4,"&lt;"&amp;AN$4,$C83:$AP83)))</f>
        <v/>
      </c>
      <c r="AP83" s="29">
        <f>ROUND(AN83-AO83,2)</f>
        <v/>
      </c>
      <c r="AQ83" s="29">
        <f>'Debt Payoff'!$C$19-(D83+I83+N83+S83+X83+AC83+AH83+AM83)</f>
        <v/>
      </c>
      <c r="AR83" s="29">
        <f>G83+L83+Q83+V83+AA83+AF83+AK83+AP83</f>
        <v/>
      </c>
      <c r="AS83" s="29">
        <f>D83+F83+I83+K83+N83+P83+S83+U83+X83+Z83+AC83+AE83+AH83+AJ83+AM83+AO83</f>
        <v/>
      </c>
      <c r="AT83" s="29">
        <f>(C83+H83+M83+R83+W83+AB83+AG83+AL83)-AR82</f>
        <v/>
      </c>
    </row>
    <row r="84">
      <c r="B84" t="n">
        <v>79</v>
      </c>
      <c r="C84" s="29">
        <f>N(G83)*(1+N('Debt Payoff'!$D$7)/12)</f>
        <v/>
      </c>
      <c r="D84" s="29">
        <f>MIN(C84,N('Debt Payoff'!$E$7))</f>
        <v/>
      </c>
      <c r="E84" s="29">
        <f>C84-D84</f>
        <v/>
      </c>
      <c r="F84" s="29">
        <f>MAX(0,MIN(E84,$AQ84-SUMIF($C$4:$AP$4,"&lt;"&amp;E$4,$C84:$AP84)))</f>
        <v/>
      </c>
      <c r="G84" s="29">
        <f>ROUND(E84-F84,2)</f>
        <v/>
      </c>
      <c r="H84" s="29">
        <f>N(L83)*(1+N('Debt Payoff'!$D$8)/12)</f>
        <v/>
      </c>
      <c r="I84" s="29">
        <f>MIN(H84,N('Debt Payoff'!$E$8))</f>
        <v/>
      </c>
      <c r="J84" s="29">
        <f>H84-I84</f>
        <v/>
      </c>
      <c r="K84" s="29">
        <f>MAX(0,MIN(J84,$AQ84-SUMIF($C$4:$AP$4,"&lt;"&amp;J$4,$C84:$AP84)))</f>
        <v/>
      </c>
      <c r="L84" s="29">
        <f>ROUND(J84-K84,2)</f>
        <v/>
      </c>
      <c r="M84" s="29">
        <f>N(Q83)*(1+N('Debt Payoff'!$D$9)/12)</f>
        <v/>
      </c>
      <c r="N84" s="29">
        <f>MIN(M84,N('Debt Payoff'!$E$9))</f>
        <v/>
      </c>
      <c r="O84" s="29">
        <f>M84-N84</f>
        <v/>
      </c>
      <c r="P84" s="29">
        <f>MAX(0,MIN(O84,$AQ84-SUMIF($C$4:$AP$4,"&lt;"&amp;O$4,$C84:$AP84)))</f>
        <v/>
      </c>
      <c r="Q84" s="29">
        <f>ROUND(O84-P84,2)</f>
        <v/>
      </c>
      <c r="R84" s="29">
        <f>N(V83)*(1+N('Debt Payoff'!$D$10)/12)</f>
        <v/>
      </c>
      <c r="S84" s="29">
        <f>MIN(R84,N('Debt Payoff'!$E$10))</f>
        <v/>
      </c>
      <c r="T84" s="29">
        <f>R84-S84</f>
        <v/>
      </c>
      <c r="U84" s="29">
        <f>MAX(0,MIN(T84,$AQ84-SUMIF($C$4:$AP$4,"&lt;"&amp;T$4,$C84:$AP84)))</f>
        <v/>
      </c>
      <c r="V84" s="29">
        <f>ROUND(T84-U84,2)</f>
        <v/>
      </c>
      <c r="W84" s="29">
        <f>N(AA83)*(1+N('Debt Payoff'!$D$11)/12)</f>
        <v/>
      </c>
      <c r="X84" s="29">
        <f>MIN(W84,N('Debt Payoff'!$E$11))</f>
        <v/>
      </c>
      <c r="Y84" s="29">
        <f>W84-X84</f>
        <v/>
      </c>
      <c r="Z84" s="29">
        <f>MAX(0,MIN(Y84,$AQ84-SUMIF($C$4:$AP$4,"&lt;"&amp;Y$4,$C84:$AP84)))</f>
        <v/>
      </c>
      <c r="AA84" s="29">
        <f>ROUND(Y84-Z84,2)</f>
        <v/>
      </c>
      <c r="AB84" s="29">
        <f>N(AF83)*(1+N('Debt Payoff'!$D$12)/12)</f>
        <v/>
      </c>
      <c r="AC84" s="29">
        <f>MIN(AB84,N('Debt Payoff'!$E$12))</f>
        <v/>
      </c>
      <c r="AD84" s="29">
        <f>AB84-AC84</f>
        <v/>
      </c>
      <c r="AE84" s="29">
        <f>MAX(0,MIN(AD84,$AQ84-SUMIF($C$4:$AP$4,"&lt;"&amp;AD$4,$C84:$AP84)))</f>
        <v/>
      </c>
      <c r="AF84" s="29">
        <f>ROUND(AD84-AE84,2)</f>
        <v/>
      </c>
      <c r="AG84" s="29">
        <f>N(AK83)*(1+N('Debt Payoff'!$D$13)/12)</f>
        <v/>
      </c>
      <c r="AH84" s="29">
        <f>MIN(AG84,N('Debt Payoff'!$E$13))</f>
        <v/>
      </c>
      <c r="AI84" s="29">
        <f>AG84-AH84</f>
        <v/>
      </c>
      <c r="AJ84" s="29">
        <f>MAX(0,MIN(AI84,$AQ84-SUMIF($C$4:$AP$4,"&lt;"&amp;AI$4,$C84:$AP84)))</f>
        <v/>
      </c>
      <c r="AK84" s="29">
        <f>ROUND(AI84-AJ84,2)</f>
        <v/>
      </c>
      <c r="AL84" s="29">
        <f>N(AP83)*(1+N('Debt Payoff'!$D$14)/12)</f>
        <v/>
      </c>
      <c r="AM84" s="29">
        <f>MIN(AL84,N('Debt Payoff'!$E$14))</f>
        <v/>
      </c>
      <c r="AN84" s="29">
        <f>AL84-AM84</f>
        <v/>
      </c>
      <c r="AO84" s="29">
        <f>MAX(0,MIN(AN84,$AQ84-SUMIF($C$4:$AP$4,"&lt;"&amp;AN$4,$C84:$AP84)))</f>
        <v/>
      </c>
      <c r="AP84" s="29">
        <f>ROUND(AN84-AO84,2)</f>
        <v/>
      </c>
      <c r="AQ84" s="29">
        <f>'Debt Payoff'!$C$19-(D84+I84+N84+S84+X84+AC84+AH84+AM84)</f>
        <v/>
      </c>
      <c r="AR84" s="29">
        <f>G84+L84+Q84+V84+AA84+AF84+AK84+AP84</f>
        <v/>
      </c>
      <c r="AS84" s="29">
        <f>D84+F84+I84+K84+N84+P84+S84+U84+X84+Z84+AC84+AE84+AH84+AJ84+AM84+AO84</f>
        <v/>
      </c>
      <c r="AT84" s="29">
        <f>(C84+H84+M84+R84+W84+AB84+AG84+AL84)-AR83</f>
        <v/>
      </c>
    </row>
    <row r="85">
      <c r="B85" t="n">
        <v>80</v>
      </c>
      <c r="C85" s="29">
        <f>N(G84)*(1+N('Debt Payoff'!$D$7)/12)</f>
        <v/>
      </c>
      <c r="D85" s="29">
        <f>MIN(C85,N('Debt Payoff'!$E$7))</f>
        <v/>
      </c>
      <c r="E85" s="29">
        <f>C85-D85</f>
        <v/>
      </c>
      <c r="F85" s="29">
        <f>MAX(0,MIN(E85,$AQ85-SUMIF($C$4:$AP$4,"&lt;"&amp;E$4,$C85:$AP85)))</f>
        <v/>
      </c>
      <c r="G85" s="29">
        <f>ROUND(E85-F85,2)</f>
        <v/>
      </c>
      <c r="H85" s="29">
        <f>N(L84)*(1+N('Debt Payoff'!$D$8)/12)</f>
        <v/>
      </c>
      <c r="I85" s="29">
        <f>MIN(H85,N('Debt Payoff'!$E$8))</f>
        <v/>
      </c>
      <c r="J85" s="29">
        <f>H85-I85</f>
        <v/>
      </c>
      <c r="K85" s="29">
        <f>MAX(0,MIN(J85,$AQ85-SUMIF($C$4:$AP$4,"&lt;"&amp;J$4,$C85:$AP85)))</f>
        <v/>
      </c>
      <c r="L85" s="29">
        <f>ROUND(J85-K85,2)</f>
        <v/>
      </c>
      <c r="M85" s="29">
        <f>N(Q84)*(1+N('Debt Payoff'!$D$9)/12)</f>
        <v/>
      </c>
      <c r="N85" s="29">
        <f>MIN(M85,N('Debt Payoff'!$E$9))</f>
        <v/>
      </c>
      <c r="O85" s="29">
        <f>M85-N85</f>
        <v/>
      </c>
      <c r="P85" s="29">
        <f>MAX(0,MIN(O85,$AQ85-SUMIF($C$4:$AP$4,"&lt;"&amp;O$4,$C85:$AP85)))</f>
        <v/>
      </c>
      <c r="Q85" s="29">
        <f>ROUND(O85-P85,2)</f>
        <v/>
      </c>
      <c r="R85" s="29">
        <f>N(V84)*(1+N('Debt Payoff'!$D$10)/12)</f>
        <v/>
      </c>
      <c r="S85" s="29">
        <f>MIN(R85,N('Debt Payoff'!$E$10))</f>
        <v/>
      </c>
      <c r="T85" s="29">
        <f>R85-S85</f>
        <v/>
      </c>
      <c r="U85" s="29">
        <f>MAX(0,MIN(T85,$AQ85-SUMIF($C$4:$AP$4,"&lt;"&amp;T$4,$C85:$AP85)))</f>
        <v/>
      </c>
      <c r="V85" s="29">
        <f>ROUND(T85-U85,2)</f>
        <v/>
      </c>
      <c r="W85" s="29">
        <f>N(AA84)*(1+N('Debt Payoff'!$D$11)/12)</f>
        <v/>
      </c>
      <c r="X85" s="29">
        <f>MIN(W85,N('Debt Payoff'!$E$11))</f>
        <v/>
      </c>
      <c r="Y85" s="29">
        <f>W85-X85</f>
        <v/>
      </c>
      <c r="Z85" s="29">
        <f>MAX(0,MIN(Y85,$AQ85-SUMIF($C$4:$AP$4,"&lt;"&amp;Y$4,$C85:$AP85)))</f>
        <v/>
      </c>
      <c r="AA85" s="29">
        <f>ROUND(Y85-Z85,2)</f>
        <v/>
      </c>
      <c r="AB85" s="29">
        <f>N(AF84)*(1+N('Debt Payoff'!$D$12)/12)</f>
        <v/>
      </c>
      <c r="AC85" s="29">
        <f>MIN(AB85,N('Debt Payoff'!$E$12))</f>
        <v/>
      </c>
      <c r="AD85" s="29">
        <f>AB85-AC85</f>
        <v/>
      </c>
      <c r="AE85" s="29">
        <f>MAX(0,MIN(AD85,$AQ85-SUMIF($C$4:$AP$4,"&lt;"&amp;AD$4,$C85:$AP85)))</f>
        <v/>
      </c>
      <c r="AF85" s="29">
        <f>ROUND(AD85-AE85,2)</f>
        <v/>
      </c>
      <c r="AG85" s="29">
        <f>N(AK84)*(1+N('Debt Payoff'!$D$13)/12)</f>
        <v/>
      </c>
      <c r="AH85" s="29">
        <f>MIN(AG85,N('Debt Payoff'!$E$13))</f>
        <v/>
      </c>
      <c r="AI85" s="29">
        <f>AG85-AH85</f>
        <v/>
      </c>
      <c r="AJ85" s="29">
        <f>MAX(0,MIN(AI85,$AQ85-SUMIF($C$4:$AP$4,"&lt;"&amp;AI$4,$C85:$AP85)))</f>
        <v/>
      </c>
      <c r="AK85" s="29">
        <f>ROUND(AI85-AJ85,2)</f>
        <v/>
      </c>
      <c r="AL85" s="29">
        <f>N(AP84)*(1+N('Debt Payoff'!$D$14)/12)</f>
        <v/>
      </c>
      <c r="AM85" s="29">
        <f>MIN(AL85,N('Debt Payoff'!$E$14))</f>
        <v/>
      </c>
      <c r="AN85" s="29">
        <f>AL85-AM85</f>
        <v/>
      </c>
      <c r="AO85" s="29">
        <f>MAX(0,MIN(AN85,$AQ85-SUMIF($C$4:$AP$4,"&lt;"&amp;AN$4,$C85:$AP85)))</f>
        <v/>
      </c>
      <c r="AP85" s="29">
        <f>ROUND(AN85-AO85,2)</f>
        <v/>
      </c>
      <c r="AQ85" s="29">
        <f>'Debt Payoff'!$C$19-(D85+I85+N85+S85+X85+AC85+AH85+AM85)</f>
        <v/>
      </c>
      <c r="AR85" s="29">
        <f>G85+L85+Q85+V85+AA85+AF85+AK85+AP85</f>
        <v/>
      </c>
      <c r="AS85" s="29">
        <f>D85+F85+I85+K85+N85+P85+S85+U85+X85+Z85+AC85+AE85+AH85+AJ85+AM85+AO85</f>
        <v/>
      </c>
      <c r="AT85" s="29">
        <f>(C85+H85+M85+R85+W85+AB85+AG85+AL85)-AR84</f>
        <v/>
      </c>
    </row>
    <row r="86">
      <c r="B86" t="n">
        <v>81</v>
      </c>
      <c r="C86" s="29">
        <f>N(G85)*(1+N('Debt Payoff'!$D$7)/12)</f>
        <v/>
      </c>
      <c r="D86" s="29">
        <f>MIN(C86,N('Debt Payoff'!$E$7))</f>
        <v/>
      </c>
      <c r="E86" s="29">
        <f>C86-D86</f>
        <v/>
      </c>
      <c r="F86" s="29">
        <f>MAX(0,MIN(E86,$AQ86-SUMIF($C$4:$AP$4,"&lt;"&amp;E$4,$C86:$AP86)))</f>
        <v/>
      </c>
      <c r="G86" s="29">
        <f>ROUND(E86-F86,2)</f>
        <v/>
      </c>
      <c r="H86" s="29">
        <f>N(L85)*(1+N('Debt Payoff'!$D$8)/12)</f>
        <v/>
      </c>
      <c r="I86" s="29">
        <f>MIN(H86,N('Debt Payoff'!$E$8))</f>
        <v/>
      </c>
      <c r="J86" s="29">
        <f>H86-I86</f>
        <v/>
      </c>
      <c r="K86" s="29">
        <f>MAX(0,MIN(J86,$AQ86-SUMIF($C$4:$AP$4,"&lt;"&amp;J$4,$C86:$AP86)))</f>
        <v/>
      </c>
      <c r="L86" s="29">
        <f>ROUND(J86-K86,2)</f>
        <v/>
      </c>
      <c r="M86" s="29">
        <f>N(Q85)*(1+N('Debt Payoff'!$D$9)/12)</f>
        <v/>
      </c>
      <c r="N86" s="29">
        <f>MIN(M86,N('Debt Payoff'!$E$9))</f>
        <v/>
      </c>
      <c r="O86" s="29">
        <f>M86-N86</f>
        <v/>
      </c>
      <c r="P86" s="29">
        <f>MAX(0,MIN(O86,$AQ86-SUMIF($C$4:$AP$4,"&lt;"&amp;O$4,$C86:$AP86)))</f>
        <v/>
      </c>
      <c r="Q86" s="29">
        <f>ROUND(O86-P86,2)</f>
        <v/>
      </c>
      <c r="R86" s="29">
        <f>N(V85)*(1+N('Debt Payoff'!$D$10)/12)</f>
        <v/>
      </c>
      <c r="S86" s="29">
        <f>MIN(R86,N('Debt Payoff'!$E$10))</f>
        <v/>
      </c>
      <c r="T86" s="29">
        <f>R86-S86</f>
        <v/>
      </c>
      <c r="U86" s="29">
        <f>MAX(0,MIN(T86,$AQ86-SUMIF($C$4:$AP$4,"&lt;"&amp;T$4,$C86:$AP86)))</f>
        <v/>
      </c>
      <c r="V86" s="29">
        <f>ROUND(T86-U86,2)</f>
        <v/>
      </c>
      <c r="W86" s="29">
        <f>N(AA85)*(1+N('Debt Payoff'!$D$11)/12)</f>
        <v/>
      </c>
      <c r="X86" s="29">
        <f>MIN(W86,N('Debt Payoff'!$E$11))</f>
        <v/>
      </c>
      <c r="Y86" s="29">
        <f>W86-X86</f>
        <v/>
      </c>
      <c r="Z86" s="29">
        <f>MAX(0,MIN(Y86,$AQ86-SUMIF($C$4:$AP$4,"&lt;"&amp;Y$4,$C86:$AP86)))</f>
        <v/>
      </c>
      <c r="AA86" s="29">
        <f>ROUND(Y86-Z86,2)</f>
        <v/>
      </c>
      <c r="AB86" s="29">
        <f>N(AF85)*(1+N('Debt Payoff'!$D$12)/12)</f>
        <v/>
      </c>
      <c r="AC86" s="29">
        <f>MIN(AB86,N('Debt Payoff'!$E$12))</f>
        <v/>
      </c>
      <c r="AD86" s="29">
        <f>AB86-AC86</f>
        <v/>
      </c>
      <c r="AE86" s="29">
        <f>MAX(0,MIN(AD86,$AQ86-SUMIF($C$4:$AP$4,"&lt;"&amp;AD$4,$C86:$AP86)))</f>
        <v/>
      </c>
      <c r="AF86" s="29">
        <f>ROUND(AD86-AE86,2)</f>
        <v/>
      </c>
      <c r="AG86" s="29">
        <f>N(AK85)*(1+N('Debt Payoff'!$D$13)/12)</f>
        <v/>
      </c>
      <c r="AH86" s="29">
        <f>MIN(AG86,N('Debt Payoff'!$E$13))</f>
        <v/>
      </c>
      <c r="AI86" s="29">
        <f>AG86-AH86</f>
        <v/>
      </c>
      <c r="AJ86" s="29">
        <f>MAX(0,MIN(AI86,$AQ86-SUMIF($C$4:$AP$4,"&lt;"&amp;AI$4,$C86:$AP86)))</f>
        <v/>
      </c>
      <c r="AK86" s="29">
        <f>ROUND(AI86-AJ86,2)</f>
        <v/>
      </c>
      <c r="AL86" s="29">
        <f>N(AP85)*(1+N('Debt Payoff'!$D$14)/12)</f>
        <v/>
      </c>
      <c r="AM86" s="29">
        <f>MIN(AL86,N('Debt Payoff'!$E$14))</f>
        <v/>
      </c>
      <c r="AN86" s="29">
        <f>AL86-AM86</f>
        <v/>
      </c>
      <c r="AO86" s="29">
        <f>MAX(0,MIN(AN86,$AQ86-SUMIF($C$4:$AP$4,"&lt;"&amp;AN$4,$C86:$AP86)))</f>
        <v/>
      </c>
      <c r="AP86" s="29">
        <f>ROUND(AN86-AO86,2)</f>
        <v/>
      </c>
      <c r="AQ86" s="29">
        <f>'Debt Payoff'!$C$19-(D86+I86+N86+S86+X86+AC86+AH86+AM86)</f>
        <v/>
      </c>
      <c r="AR86" s="29">
        <f>G86+L86+Q86+V86+AA86+AF86+AK86+AP86</f>
        <v/>
      </c>
      <c r="AS86" s="29">
        <f>D86+F86+I86+K86+N86+P86+S86+U86+X86+Z86+AC86+AE86+AH86+AJ86+AM86+AO86</f>
        <v/>
      </c>
      <c r="AT86" s="29">
        <f>(C86+H86+M86+R86+W86+AB86+AG86+AL86)-AR85</f>
        <v/>
      </c>
    </row>
    <row r="87">
      <c r="B87" t="n">
        <v>82</v>
      </c>
      <c r="C87" s="29">
        <f>N(G86)*(1+N('Debt Payoff'!$D$7)/12)</f>
        <v/>
      </c>
      <c r="D87" s="29">
        <f>MIN(C87,N('Debt Payoff'!$E$7))</f>
        <v/>
      </c>
      <c r="E87" s="29">
        <f>C87-D87</f>
        <v/>
      </c>
      <c r="F87" s="29">
        <f>MAX(0,MIN(E87,$AQ87-SUMIF($C$4:$AP$4,"&lt;"&amp;E$4,$C87:$AP87)))</f>
        <v/>
      </c>
      <c r="G87" s="29">
        <f>ROUND(E87-F87,2)</f>
        <v/>
      </c>
      <c r="H87" s="29">
        <f>N(L86)*(1+N('Debt Payoff'!$D$8)/12)</f>
        <v/>
      </c>
      <c r="I87" s="29">
        <f>MIN(H87,N('Debt Payoff'!$E$8))</f>
        <v/>
      </c>
      <c r="J87" s="29">
        <f>H87-I87</f>
        <v/>
      </c>
      <c r="K87" s="29">
        <f>MAX(0,MIN(J87,$AQ87-SUMIF($C$4:$AP$4,"&lt;"&amp;J$4,$C87:$AP87)))</f>
        <v/>
      </c>
      <c r="L87" s="29">
        <f>ROUND(J87-K87,2)</f>
        <v/>
      </c>
      <c r="M87" s="29">
        <f>N(Q86)*(1+N('Debt Payoff'!$D$9)/12)</f>
        <v/>
      </c>
      <c r="N87" s="29">
        <f>MIN(M87,N('Debt Payoff'!$E$9))</f>
        <v/>
      </c>
      <c r="O87" s="29">
        <f>M87-N87</f>
        <v/>
      </c>
      <c r="P87" s="29">
        <f>MAX(0,MIN(O87,$AQ87-SUMIF($C$4:$AP$4,"&lt;"&amp;O$4,$C87:$AP87)))</f>
        <v/>
      </c>
      <c r="Q87" s="29">
        <f>ROUND(O87-P87,2)</f>
        <v/>
      </c>
      <c r="R87" s="29">
        <f>N(V86)*(1+N('Debt Payoff'!$D$10)/12)</f>
        <v/>
      </c>
      <c r="S87" s="29">
        <f>MIN(R87,N('Debt Payoff'!$E$10))</f>
        <v/>
      </c>
      <c r="T87" s="29">
        <f>R87-S87</f>
        <v/>
      </c>
      <c r="U87" s="29">
        <f>MAX(0,MIN(T87,$AQ87-SUMIF($C$4:$AP$4,"&lt;"&amp;T$4,$C87:$AP87)))</f>
        <v/>
      </c>
      <c r="V87" s="29">
        <f>ROUND(T87-U87,2)</f>
        <v/>
      </c>
      <c r="W87" s="29">
        <f>N(AA86)*(1+N('Debt Payoff'!$D$11)/12)</f>
        <v/>
      </c>
      <c r="X87" s="29">
        <f>MIN(W87,N('Debt Payoff'!$E$11))</f>
        <v/>
      </c>
      <c r="Y87" s="29">
        <f>W87-X87</f>
        <v/>
      </c>
      <c r="Z87" s="29">
        <f>MAX(0,MIN(Y87,$AQ87-SUMIF($C$4:$AP$4,"&lt;"&amp;Y$4,$C87:$AP87)))</f>
        <v/>
      </c>
      <c r="AA87" s="29">
        <f>ROUND(Y87-Z87,2)</f>
        <v/>
      </c>
      <c r="AB87" s="29">
        <f>N(AF86)*(1+N('Debt Payoff'!$D$12)/12)</f>
        <v/>
      </c>
      <c r="AC87" s="29">
        <f>MIN(AB87,N('Debt Payoff'!$E$12))</f>
        <v/>
      </c>
      <c r="AD87" s="29">
        <f>AB87-AC87</f>
        <v/>
      </c>
      <c r="AE87" s="29">
        <f>MAX(0,MIN(AD87,$AQ87-SUMIF($C$4:$AP$4,"&lt;"&amp;AD$4,$C87:$AP87)))</f>
        <v/>
      </c>
      <c r="AF87" s="29">
        <f>ROUND(AD87-AE87,2)</f>
        <v/>
      </c>
      <c r="AG87" s="29">
        <f>N(AK86)*(1+N('Debt Payoff'!$D$13)/12)</f>
        <v/>
      </c>
      <c r="AH87" s="29">
        <f>MIN(AG87,N('Debt Payoff'!$E$13))</f>
        <v/>
      </c>
      <c r="AI87" s="29">
        <f>AG87-AH87</f>
        <v/>
      </c>
      <c r="AJ87" s="29">
        <f>MAX(0,MIN(AI87,$AQ87-SUMIF($C$4:$AP$4,"&lt;"&amp;AI$4,$C87:$AP87)))</f>
        <v/>
      </c>
      <c r="AK87" s="29">
        <f>ROUND(AI87-AJ87,2)</f>
        <v/>
      </c>
      <c r="AL87" s="29">
        <f>N(AP86)*(1+N('Debt Payoff'!$D$14)/12)</f>
        <v/>
      </c>
      <c r="AM87" s="29">
        <f>MIN(AL87,N('Debt Payoff'!$E$14))</f>
        <v/>
      </c>
      <c r="AN87" s="29">
        <f>AL87-AM87</f>
        <v/>
      </c>
      <c r="AO87" s="29">
        <f>MAX(0,MIN(AN87,$AQ87-SUMIF($C$4:$AP$4,"&lt;"&amp;AN$4,$C87:$AP87)))</f>
        <v/>
      </c>
      <c r="AP87" s="29">
        <f>ROUND(AN87-AO87,2)</f>
        <v/>
      </c>
      <c r="AQ87" s="29">
        <f>'Debt Payoff'!$C$19-(D87+I87+N87+S87+X87+AC87+AH87+AM87)</f>
        <v/>
      </c>
      <c r="AR87" s="29">
        <f>G87+L87+Q87+V87+AA87+AF87+AK87+AP87</f>
        <v/>
      </c>
      <c r="AS87" s="29">
        <f>D87+F87+I87+K87+N87+P87+S87+U87+X87+Z87+AC87+AE87+AH87+AJ87+AM87+AO87</f>
        <v/>
      </c>
      <c r="AT87" s="29">
        <f>(C87+H87+M87+R87+W87+AB87+AG87+AL87)-AR86</f>
        <v/>
      </c>
    </row>
    <row r="88">
      <c r="B88" t="n">
        <v>83</v>
      </c>
      <c r="C88" s="29">
        <f>N(G87)*(1+N('Debt Payoff'!$D$7)/12)</f>
        <v/>
      </c>
      <c r="D88" s="29">
        <f>MIN(C88,N('Debt Payoff'!$E$7))</f>
        <v/>
      </c>
      <c r="E88" s="29">
        <f>C88-D88</f>
        <v/>
      </c>
      <c r="F88" s="29">
        <f>MAX(0,MIN(E88,$AQ88-SUMIF($C$4:$AP$4,"&lt;"&amp;E$4,$C88:$AP88)))</f>
        <v/>
      </c>
      <c r="G88" s="29">
        <f>ROUND(E88-F88,2)</f>
        <v/>
      </c>
      <c r="H88" s="29">
        <f>N(L87)*(1+N('Debt Payoff'!$D$8)/12)</f>
        <v/>
      </c>
      <c r="I88" s="29">
        <f>MIN(H88,N('Debt Payoff'!$E$8))</f>
        <v/>
      </c>
      <c r="J88" s="29">
        <f>H88-I88</f>
        <v/>
      </c>
      <c r="K88" s="29">
        <f>MAX(0,MIN(J88,$AQ88-SUMIF($C$4:$AP$4,"&lt;"&amp;J$4,$C88:$AP88)))</f>
        <v/>
      </c>
      <c r="L88" s="29">
        <f>ROUND(J88-K88,2)</f>
        <v/>
      </c>
      <c r="M88" s="29">
        <f>N(Q87)*(1+N('Debt Payoff'!$D$9)/12)</f>
        <v/>
      </c>
      <c r="N88" s="29">
        <f>MIN(M88,N('Debt Payoff'!$E$9))</f>
        <v/>
      </c>
      <c r="O88" s="29">
        <f>M88-N88</f>
        <v/>
      </c>
      <c r="P88" s="29">
        <f>MAX(0,MIN(O88,$AQ88-SUMIF($C$4:$AP$4,"&lt;"&amp;O$4,$C88:$AP88)))</f>
        <v/>
      </c>
      <c r="Q88" s="29">
        <f>ROUND(O88-P88,2)</f>
        <v/>
      </c>
      <c r="R88" s="29">
        <f>N(V87)*(1+N('Debt Payoff'!$D$10)/12)</f>
        <v/>
      </c>
      <c r="S88" s="29">
        <f>MIN(R88,N('Debt Payoff'!$E$10))</f>
        <v/>
      </c>
      <c r="T88" s="29">
        <f>R88-S88</f>
        <v/>
      </c>
      <c r="U88" s="29">
        <f>MAX(0,MIN(T88,$AQ88-SUMIF($C$4:$AP$4,"&lt;"&amp;T$4,$C88:$AP88)))</f>
        <v/>
      </c>
      <c r="V88" s="29">
        <f>ROUND(T88-U88,2)</f>
        <v/>
      </c>
      <c r="W88" s="29">
        <f>N(AA87)*(1+N('Debt Payoff'!$D$11)/12)</f>
        <v/>
      </c>
      <c r="X88" s="29">
        <f>MIN(W88,N('Debt Payoff'!$E$11))</f>
        <v/>
      </c>
      <c r="Y88" s="29">
        <f>W88-X88</f>
        <v/>
      </c>
      <c r="Z88" s="29">
        <f>MAX(0,MIN(Y88,$AQ88-SUMIF($C$4:$AP$4,"&lt;"&amp;Y$4,$C88:$AP88)))</f>
        <v/>
      </c>
      <c r="AA88" s="29">
        <f>ROUND(Y88-Z88,2)</f>
        <v/>
      </c>
      <c r="AB88" s="29">
        <f>N(AF87)*(1+N('Debt Payoff'!$D$12)/12)</f>
        <v/>
      </c>
      <c r="AC88" s="29">
        <f>MIN(AB88,N('Debt Payoff'!$E$12))</f>
        <v/>
      </c>
      <c r="AD88" s="29">
        <f>AB88-AC88</f>
        <v/>
      </c>
      <c r="AE88" s="29">
        <f>MAX(0,MIN(AD88,$AQ88-SUMIF($C$4:$AP$4,"&lt;"&amp;AD$4,$C88:$AP88)))</f>
        <v/>
      </c>
      <c r="AF88" s="29">
        <f>ROUND(AD88-AE88,2)</f>
        <v/>
      </c>
      <c r="AG88" s="29">
        <f>N(AK87)*(1+N('Debt Payoff'!$D$13)/12)</f>
        <v/>
      </c>
      <c r="AH88" s="29">
        <f>MIN(AG88,N('Debt Payoff'!$E$13))</f>
        <v/>
      </c>
      <c r="AI88" s="29">
        <f>AG88-AH88</f>
        <v/>
      </c>
      <c r="AJ88" s="29">
        <f>MAX(0,MIN(AI88,$AQ88-SUMIF($C$4:$AP$4,"&lt;"&amp;AI$4,$C88:$AP88)))</f>
        <v/>
      </c>
      <c r="AK88" s="29">
        <f>ROUND(AI88-AJ88,2)</f>
        <v/>
      </c>
      <c r="AL88" s="29">
        <f>N(AP87)*(1+N('Debt Payoff'!$D$14)/12)</f>
        <v/>
      </c>
      <c r="AM88" s="29">
        <f>MIN(AL88,N('Debt Payoff'!$E$14))</f>
        <v/>
      </c>
      <c r="AN88" s="29">
        <f>AL88-AM88</f>
        <v/>
      </c>
      <c r="AO88" s="29">
        <f>MAX(0,MIN(AN88,$AQ88-SUMIF($C$4:$AP$4,"&lt;"&amp;AN$4,$C88:$AP88)))</f>
        <v/>
      </c>
      <c r="AP88" s="29">
        <f>ROUND(AN88-AO88,2)</f>
        <v/>
      </c>
      <c r="AQ88" s="29">
        <f>'Debt Payoff'!$C$19-(D88+I88+N88+S88+X88+AC88+AH88+AM88)</f>
        <v/>
      </c>
      <c r="AR88" s="29">
        <f>G88+L88+Q88+V88+AA88+AF88+AK88+AP88</f>
        <v/>
      </c>
      <c r="AS88" s="29">
        <f>D88+F88+I88+K88+N88+P88+S88+U88+X88+Z88+AC88+AE88+AH88+AJ88+AM88+AO88</f>
        <v/>
      </c>
      <c r="AT88" s="29">
        <f>(C88+H88+M88+R88+W88+AB88+AG88+AL88)-AR87</f>
        <v/>
      </c>
    </row>
    <row r="89">
      <c r="B89" t="n">
        <v>84</v>
      </c>
      <c r="C89" s="29">
        <f>N(G88)*(1+N('Debt Payoff'!$D$7)/12)</f>
        <v/>
      </c>
      <c r="D89" s="29">
        <f>MIN(C89,N('Debt Payoff'!$E$7))</f>
        <v/>
      </c>
      <c r="E89" s="29">
        <f>C89-D89</f>
        <v/>
      </c>
      <c r="F89" s="29">
        <f>MAX(0,MIN(E89,$AQ89-SUMIF($C$4:$AP$4,"&lt;"&amp;E$4,$C89:$AP89)))</f>
        <v/>
      </c>
      <c r="G89" s="29">
        <f>ROUND(E89-F89,2)</f>
        <v/>
      </c>
      <c r="H89" s="29">
        <f>N(L88)*(1+N('Debt Payoff'!$D$8)/12)</f>
        <v/>
      </c>
      <c r="I89" s="29">
        <f>MIN(H89,N('Debt Payoff'!$E$8))</f>
        <v/>
      </c>
      <c r="J89" s="29">
        <f>H89-I89</f>
        <v/>
      </c>
      <c r="K89" s="29">
        <f>MAX(0,MIN(J89,$AQ89-SUMIF($C$4:$AP$4,"&lt;"&amp;J$4,$C89:$AP89)))</f>
        <v/>
      </c>
      <c r="L89" s="29">
        <f>ROUND(J89-K89,2)</f>
        <v/>
      </c>
      <c r="M89" s="29">
        <f>N(Q88)*(1+N('Debt Payoff'!$D$9)/12)</f>
        <v/>
      </c>
      <c r="N89" s="29">
        <f>MIN(M89,N('Debt Payoff'!$E$9))</f>
        <v/>
      </c>
      <c r="O89" s="29">
        <f>M89-N89</f>
        <v/>
      </c>
      <c r="P89" s="29">
        <f>MAX(0,MIN(O89,$AQ89-SUMIF($C$4:$AP$4,"&lt;"&amp;O$4,$C89:$AP89)))</f>
        <v/>
      </c>
      <c r="Q89" s="29">
        <f>ROUND(O89-P89,2)</f>
        <v/>
      </c>
      <c r="R89" s="29">
        <f>N(V88)*(1+N('Debt Payoff'!$D$10)/12)</f>
        <v/>
      </c>
      <c r="S89" s="29">
        <f>MIN(R89,N('Debt Payoff'!$E$10))</f>
        <v/>
      </c>
      <c r="T89" s="29">
        <f>R89-S89</f>
        <v/>
      </c>
      <c r="U89" s="29">
        <f>MAX(0,MIN(T89,$AQ89-SUMIF($C$4:$AP$4,"&lt;"&amp;T$4,$C89:$AP89)))</f>
        <v/>
      </c>
      <c r="V89" s="29">
        <f>ROUND(T89-U89,2)</f>
        <v/>
      </c>
      <c r="W89" s="29">
        <f>N(AA88)*(1+N('Debt Payoff'!$D$11)/12)</f>
        <v/>
      </c>
      <c r="X89" s="29">
        <f>MIN(W89,N('Debt Payoff'!$E$11))</f>
        <v/>
      </c>
      <c r="Y89" s="29">
        <f>W89-X89</f>
        <v/>
      </c>
      <c r="Z89" s="29">
        <f>MAX(0,MIN(Y89,$AQ89-SUMIF($C$4:$AP$4,"&lt;"&amp;Y$4,$C89:$AP89)))</f>
        <v/>
      </c>
      <c r="AA89" s="29">
        <f>ROUND(Y89-Z89,2)</f>
        <v/>
      </c>
      <c r="AB89" s="29">
        <f>N(AF88)*(1+N('Debt Payoff'!$D$12)/12)</f>
        <v/>
      </c>
      <c r="AC89" s="29">
        <f>MIN(AB89,N('Debt Payoff'!$E$12))</f>
        <v/>
      </c>
      <c r="AD89" s="29">
        <f>AB89-AC89</f>
        <v/>
      </c>
      <c r="AE89" s="29">
        <f>MAX(0,MIN(AD89,$AQ89-SUMIF($C$4:$AP$4,"&lt;"&amp;AD$4,$C89:$AP89)))</f>
        <v/>
      </c>
      <c r="AF89" s="29">
        <f>ROUND(AD89-AE89,2)</f>
        <v/>
      </c>
      <c r="AG89" s="29">
        <f>N(AK88)*(1+N('Debt Payoff'!$D$13)/12)</f>
        <v/>
      </c>
      <c r="AH89" s="29">
        <f>MIN(AG89,N('Debt Payoff'!$E$13))</f>
        <v/>
      </c>
      <c r="AI89" s="29">
        <f>AG89-AH89</f>
        <v/>
      </c>
      <c r="AJ89" s="29">
        <f>MAX(0,MIN(AI89,$AQ89-SUMIF($C$4:$AP$4,"&lt;"&amp;AI$4,$C89:$AP89)))</f>
        <v/>
      </c>
      <c r="AK89" s="29">
        <f>ROUND(AI89-AJ89,2)</f>
        <v/>
      </c>
      <c r="AL89" s="29">
        <f>N(AP88)*(1+N('Debt Payoff'!$D$14)/12)</f>
        <v/>
      </c>
      <c r="AM89" s="29">
        <f>MIN(AL89,N('Debt Payoff'!$E$14))</f>
        <v/>
      </c>
      <c r="AN89" s="29">
        <f>AL89-AM89</f>
        <v/>
      </c>
      <c r="AO89" s="29">
        <f>MAX(0,MIN(AN89,$AQ89-SUMIF($C$4:$AP$4,"&lt;"&amp;AN$4,$C89:$AP89)))</f>
        <v/>
      </c>
      <c r="AP89" s="29">
        <f>ROUND(AN89-AO89,2)</f>
        <v/>
      </c>
      <c r="AQ89" s="29">
        <f>'Debt Payoff'!$C$19-(D89+I89+N89+S89+X89+AC89+AH89+AM89)</f>
        <v/>
      </c>
      <c r="AR89" s="29">
        <f>G89+L89+Q89+V89+AA89+AF89+AK89+AP89</f>
        <v/>
      </c>
      <c r="AS89" s="29">
        <f>D89+F89+I89+K89+N89+P89+S89+U89+X89+Z89+AC89+AE89+AH89+AJ89+AM89+AO89</f>
        <v/>
      </c>
      <c r="AT89" s="29">
        <f>(C89+H89+M89+R89+W89+AB89+AG89+AL89)-AR88</f>
        <v/>
      </c>
    </row>
    <row r="90">
      <c r="B90" t="n">
        <v>85</v>
      </c>
      <c r="C90" s="29">
        <f>N(G89)*(1+N('Debt Payoff'!$D$7)/12)</f>
        <v/>
      </c>
      <c r="D90" s="29">
        <f>MIN(C90,N('Debt Payoff'!$E$7))</f>
        <v/>
      </c>
      <c r="E90" s="29">
        <f>C90-D90</f>
        <v/>
      </c>
      <c r="F90" s="29">
        <f>MAX(0,MIN(E90,$AQ90-SUMIF($C$4:$AP$4,"&lt;"&amp;E$4,$C90:$AP90)))</f>
        <v/>
      </c>
      <c r="G90" s="29">
        <f>ROUND(E90-F90,2)</f>
        <v/>
      </c>
      <c r="H90" s="29">
        <f>N(L89)*(1+N('Debt Payoff'!$D$8)/12)</f>
        <v/>
      </c>
      <c r="I90" s="29">
        <f>MIN(H90,N('Debt Payoff'!$E$8))</f>
        <v/>
      </c>
      <c r="J90" s="29">
        <f>H90-I90</f>
        <v/>
      </c>
      <c r="K90" s="29">
        <f>MAX(0,MIN(J90,$AQ90-SUMIF($C$4:$AP$4,"&lt;"&amp;J$4,$C90:$AP90)))</f>
        <v/>
      </c>
      <c r="L90" s="29">
        <f>ROUND(J90-K90,2)</f>
        <v/>
      </c>
      <c r="M90" s="29">
        <f>N(Q89)*(1+N('Debt Payoff'!$D$9)/12)</f>
        <v/>
      </c>
      <c r="N90" s="29">
        <f>MIN(M90,N('Debt Payoff'!$E$9))</f>
        <v/>
      </c>
      <c r="O90" s="29">
        <f>M90-N90</f>
        <v/>
      </c>
      <c r="P90" s="29">
        <f>MAX(0,MIN(O90,$AQ90-SUMIF($C$4:$AP$4,"&lt;"&amp;O$4,$C90:$AP90)))</f>
        <v/>
      </c>
      <c r="Q90" s="29">
        <f>ROUND(O90-P90,2)</f>
        <v/>
      </c>
      <c r="R90" s="29">
        <f>N(V89)*(1+N('Debt Payoff'!$D$10)/12)</f>
        <v/>
      </c>
      <c r="S90" s="29">
        <f>MIN(R90,N('Debt Payoff'!$E$10))</f>
        <v/>
      </c>
      <c r="T90" s="29">
        <f>R90-S90</f>
        <v/>
      </c>
      <c r="U90" s="29">
        <f>MAX(0,MIN(T90,$AQ90-SUMIF($C$4:$AP$4,"&lt;"&amp;T$4,$C90:$AP90)))</f>
        <v/>
      </c>
      <c r="V90" s="29">
        <f>ROUND(T90-U90,2)</f>
        <v/>
      </c>
      <c r="W90" s="29">
        <f>N(AA89)*(1+N('Debt Payoff'!$D$11)/12)</f>
        <v/>
      </c>
      <c r="X90" s="29">
        <f>MIN(W90,N('Debt Payoff'!$E$11))</f>
        <v/>
      </c>
      <c r="Y90" s="29">
        <f>W90-X90</f>
        <v/>
      </c>
      <c r="Z90" s="29">
        <f>MAX(0,MIN(Y90,$AQ90-SUMIF($C$4:$AP$4,"&lt;"&amp;Y$4,$C90:$AP90)))</f>
        <v/>
      </c>
      <c r="AA90" s="29">
        <f>ROUND(Y90-Z90,2)</f>
        <v/>
      </c>
      <c r="AB90" s="29">
        <f>N(AF89)*(1+N('Debt Payoff'!$D$12)/12)</f>
        <v/>
      </c>
      <c r="AC90" s="29">
        <f>MIN(AB90,N('Debt Payoff'!$E$12))</f>
        <v/>
      </c>
      <c r="AD90" s="29">
        <f>AB90-AC90</f>
        <v/>
      </c>
      <c r="AE90" s="29">
        <f>MAX(0,MIN(AD90,$AQ90-SUMIF($C$4:$AP$4,"&lt;"&amp;AD$4,$C90:$AP90)))</f>
        <v/>
      </c>
      <c r="AF90" s="29">
        <f>ROUND(AD90-AE90,2)</f>
        <v/>
      </c>
      <c r="AG90" s="29">
        <f>N(AK89)*(1+N('Debt Payoff'!$D$13)/12)</f>
        <v/>
      </c>
      <c r="AH90" s="29">
        <f>MIN(AG90,N('Debt Payoff'!$E$13))</f>
        <v/>
      </c>
      <c r="AI90" s="29">
        <f>AG90-AH90</f>
        <v/>
      </c>
      <c r="AJ90" s="29">
        <f>MAX(0,MIN(AI90,$AQ90-SUMIF($C$4:$AP$4,"&lt;"&amp;AI$4,$C90:$AP90)))</f>
        <v/>
      </c>
      <c r="AK90" s="29">
        <f>ROUND(AI90-AJ90,2)</f>
        <v/>
      </c>
      <c r="AL90" s="29">
        <f>N(AP89)*(1+N('Debt Payoff'!$D$14)/12)</f>
        <v/>
      </c>
      <c r="AM90" s="29">
        <f>MIN(AL90,N('Debt Payoff'!$E$14))</f>
        <v/>
      </c>
      <c r="AN90" s="29">
        <f>AL90-AM90</f>
        <v/>
      </c>
      <c r="AO90" s="29">
        <f>MAX(0,MIN(AN90,$AQ90-SUMIF($C$4:$AP$4,"&lt;"&amp;AN$4,$C90:$AP90)))</f>
        <v/>
      </c>
      <c r="AP90" s="29">
        <f>ROUND(AN90-AO90,2)</f>
        <v/>
      </c>
      <c r="AQ90" s="29">
        <f>'Debt Payoff'!$C$19-(D90+I90+N90+S90+X90+AC90+AH90+AM90)</f>
        <v/>
      </c>
      <c r="AR90" s="29">
        <f>G90+L90+Q90+V90+AA90+AF90+AK90+AP90</f>
        <v/>
      </c>
      <c r="AS90" s="29">
        <f>D90+F90+I90+K90+N90+P90+S90+U90+X90+Z90+AC90+AE90+AH90+AJ90+AM90+AO90</f>
        <v/>
      </c>
      <c r="AT90" s="29">
        <f>(C90+H90+M90+R90+W90+AB90+AG90+AL90)-AR89</f>
        <v/>
      </c>
    </row>
    <row r="91">
      <c r="B91" t="n">
        <v>86</v>
      </c>
      <c r="C91" s="29">
        <f>N(G90)*(1+N('Debt Payoff'!$D$7)/12)</f>
        <v/>
      </c>
      <c r="D91" s="29">
        <f>MIN(C91,N('Debt Payoff'!$E$7))</f>
        <v/>
      </c>
      <c r="E91" s="29">
        <f>C91-D91</f>
        <v/>
      </c>
      <c r="F91" s="29">
        <f>MAX(0,MIN(E91,$AQ91-SUMIF($C$4:$AP$4,"&lt;"&amp;E$4,$C91:$AP91)))</f>
        <v/>
      </c>
      <c r="G91" s="29">
        <f>ROUND(E91-F91,2)</f>
        <v/>
      </c>
      <c r="H91" s="29">
        <f>N(L90)*(1+N('Debt Payoff'!$D$8)/12)</f>
        <v/>
      </c>
      <c r="I91" s="29">
        <f>MIN(H91,N('Debt Payoff'!$E$8))</f>
        <v/>
      </c>
      <c r="J91" s="29">
        <f>H91-I91</f>
        <v/>
      </c>
      <c r="K91" s="29">
        <f>MAX(0,MIN(J91,$AQ91-SUMIF($C$4:$AP$4,"&lt;"&amp;J$4,$C91:$AP91)))</f>
        <v/>
      </c>
      <c r="L91" s="29">
        <f>ROUND(J91-K91,2)</f>
        <v/>
      </c>
      <c r="M91" s="29">
        <f>N(Q90)*(1+N('Debt Payoff'!$D$9)/12)</f>
        <v/>
      </c>
      <c r="N91" s="29">
        <f>MIN(M91,N('Debt Payoff'!$E$9))</f>
        <v/>
      </c>
      <c r="O91" s="29">
        <f>M91-N91</f>
        <v/>
      </c>
      <c r="P91" s="29">
        <f>MAX(0,MIN(O91,$AQ91-SUMIF($C$4:$AP$4,"&lt;"&amp;O$4,$C91:$AP91)))</f>
        <v/>
      </c>
      <c r="Q91" s="29">
        <f>ROUND(O91-P91,2)</f>
        <v/>
      </c>
      <c r="R91" s="29">
        <f>N(V90)*(1+N('Debt Payoff'!$D$10)/12)</f>
        <v/>
      </c>
      <c r="S91" s="29">
        <f>MIN(R91,N('Debt Payoff'!$E$10))</f>
        <v/>
      </c>
      <c r="T91" s="29">
        <f>R91-S91</f>
        <v/>
      </c>
      <c r="U91" s="29">
        <f>MAX(0,MIN(T91,$AQ91-SUMIF($C$4:$AP$4,"&lt;"&amp;T$4,$C91:$AP91)))</f>
        <v/>
      </c>
      <c r="V91" s="29">
        <f>ROUND(T91-U91,2)</f>
        <v/>
      </c>
      <c r="W91" s="29">
        <f>N(AA90)*(1+N('Debt Payoff'!$D$11)/12)</f>
        <v/>
      </c>
      <c r="X91" s="29">
        <f>MIN(W91,N('Debt Payoff'!$E$11))</f>
        <v/>
      </c>
      <c r="Y91" s="29">
        <f>W91-X91</f>
        <v/>
      </c>
      <c r="Z91" s="29">
        <f>MAX(0,MIN(Y91,$AQ91-SUMIF($C$4:$AP$4,"&lt;"&amp;Y$4,$C91:$AP91)))</f>
        <v/>
      </c>
      <c r="AA91" s="29">
        <f>ROUND(Y91-Z91,2)</f>
        <v/>
      </c>
      <c r="AB91" s="29">
        <f>N(AF90)*(1+N('Debt Payoff'!$D$12)/12)</f>
        <v/>
      </c>
      <c r="AC91" s="29">
        <f>MIN(AB91,N('Debt Payoff'!$E$12))</f>
        <v/>
      </c>
      <c r="AD91" s="29">
        <f>AB91-AC91</f>
        <v/>
      </c>
      <c r="AE91" s="29">
        <f>MAX(0,MIN(AD91,$AQ91-SUMIF($C$4:$AP$4,"&lt;"&amp;AD$4,$C91:$AP91)))</f>
        <v/>
      </c>
      <c r="AF91" s="29">
        <f>ROUND(AD91-AE91,2)</f>
        <v/>
      </c>
      <c r="AG91" s="29">
        <f>N(AK90)*(1+N('Debt Payoff'!$D$13)/12)</f>
        <v/>
      </c>
      <c r="AH91" s="29">
        <f>MIN(AG91,N('Debt Payoff'!$E$13))</f>
        <v/>
      </c>
      <c r="AI91" s="29">
        <f>AG91-AH91</f>
        <v/>
      </c>
      <c r="AJ91" s="29">
        <f>MAX(0,MIN(AI91,$AQ91-SUMIF($C$4:$AP$4,"&lt;"&amp;AI$4,$C91:$AP91)))</f>
        <v/>
      </c>
      <c r="AK91" s="29">
        <f>ROUND(AI91-AJ91,2)</f>
        <v/>
      </c>
      <c r="AL91" s="29">
        <f>N(AP90)*(1+N('Debt Payoff'!$D$14)/12)</f>
        <v/>
      </c>
      <c r="AM91" s="29">
        <f>MIN(AL91,N('Debt Payoff'!$E$14))</f>
        <v/>
      </c>
      <c r="AN91" s="29">
        <f>AL91-AM91</f>
        <v/>
      </c>
      <c r="AO91" s="29">
        <f>MAX(0,MIN(AN91,$AQ91-SUMIF($C$4:$AP$4,"&lt;"&amp;AN$4,$C91:$AP91)))</f>
        <v/>
      </c>
      <c r="AP91" s="29">
        <f>ROUND(AN91-AO91,2)</f>
        <v/>
      </c>
      <c r="AQ91" s="29">
        <f>'Debt Payoff'!$C$19-(D91+I91+N91+S91+X91+AC91+AH91+AM91)</f>
        <v/>
      </c>
      <c r="AR91" s="29">
        <f>G91+L91+Q91+V91+AA91+AF91+AK91+AP91</f>
        <v/>
      </c>
      <c r="AS91" s="29">
        <f>D91+F91+I91+K91+N91+P91+S91+U91+X91+Z91+AC91+AE91+AH91+AJ91+AM91+AO91</f>
        <v/>
      </c>
      <c r="AT91" s="29">
        <f>(C91+H91+M91+R91+W91+AB91+AG91+AL91)-AR90</f>
        <v/>
      </c>
    </row>
    <row r="92">
      <c r="B92" t="n">
        <v>87</v>
      </c>
      <c r="C92" s="29">
        <f>N(G91)*(1+N('Debt Payoff'!$D$7)/12)</f>
        <v/>
      </c>
      <c r="D92" s="29">
        <f>MIN(C92,N('Debt Payoff'!$E$7))</f>
        <v/>
      </c>
      <c r="E92" s="29">
        <f>C92-D92</f>
        <v/>
      </c>
      <c r="F92" s="29">
        <f>MAX(0,MIN(E92,$AQ92-SUMIF($C$4:$AP$4,"&lt;"&amp;E$4,$C92:$AP92)))</f>
        <v/>
      </c>
      <c r="G92" s="29">
        <f>ROUND(E92-F92,2)</f>
        <v/>
      </c>
      <c r="H92" s="29">
        <f>N(L91)*(1+N('Debt Payoff'!$D$8)/12)</f>
        <v/>
      </c>
      <c r="I92" s="29">
        <f>MIN(H92,N('Debt Payoff'!$E$8))</f>
        <v/>
      </c>
      <c r="J92" s="29">
        <f>H92-I92</f>
        <v/>
      </c>
      <c r="K92" s="29">
        <f>MAX(0,MIN(J92,$AQ92-SUMIF($C$4:$AP$4,"&lt;"&amp;J$4,$C92:$AP92)))</f>
        <v/>
      </c>
      <c r="L92" s="29">
        <f>ROUND(J92-K92,2)</f>
        <v/>
      </c>
      <c r="M92" s="29">
        <f>N(Q91)*(1+N('Debt Payoff'!$D$9)/12)</f>
        <v/>
      </c>
      <c r="N92" s="29">
        <f>MIN(M92,N('Debt Payoff'!$E$9))</f>
        <v/>
      </c>
      <c r="O92" s="29">
        <f>M92-N92</f>
        <v/>
      </c>
      <c r="P92" s="29">
        <f>MAX(0,MIN(O92,$AQ92-SUMIF($C$4:$AP$4,"&lt;"&amp;O$4,$C92:$AP92)))</f>
        <v/>
      </c>
      <c r="Q92" s="29">
        <f>ROUND(O92-P92,2)</f>
        <v/>
      </c>
      <c r="R92" s="29">
        <f>N(V91)*(1+N('Debt Payoff'!$D$10)/12)</f>
        <v/>
      </c>
      <c r="S92" s="29">
        <f>MIN(R92,N('Debt Payoff'!$E$10))</f>
        <v/>
      </c>
      <c r="T92" s="29">
        <f>R92-S92</f>
        <v/>
      </c>
      <c r="U92" s="29">
        <f>MAX(0,MIN(T92,$AQ92-SUMIF($C$4:$AP$4,"&lt;"&amp;T$4,$C92:$AP92)))</f>
        <v/>
      </c>
      <c r="V92" s="29">
        <f>ROUND(T92-U92,2)</f>
        <v/>
      </c>
      <c r="W92" s="29">
        <f>N(AA91)*(1+N('Debt Payoff'!$D$11)/12)</f>
        <v/>
      </c>
      <c r="X92" s="29">
        <f>MIN(W92,N('Debt Payoff'!$E$11))</f>
        <v/>
      </c>
      <c r="Y92" s="29">
        <f>W92-X92</f>
        <v/>
      </c>
      <c r="Z92" s="29">
        <f>MAX(0,MIN(Y92,$AQ92-SUMIF($C$4:$AP$4,"&lt;"&amp;Y$4,$C92:$AP92)))</f>
        <v/>
      </c>
      <c r="AA92" s="29">
        <f>ROUND(Y92-Z92,2)</f>
        <v/>
      </c>
      <c r="AB92" s="29">
        <f>N(AF91)*(1+N('Debt Payoff'!$D$12)/12)</f>
        <v/>
      </c>
      <c r="AC92" s="29">
        <f>MIN(AB92,N('Debt Payoff'!$E$12))</f>
        <v/>
      </c>
      <c r="AD92" s="29">
        <f>AB92-AC92</f>
        <v/>
      </c>
      <c r="AE92" s="29">
        <f>MAX(0,MIN(AD92,$AQ92-SUMIF($C$4:$AP$4,"&lt;"&amp;AD$4,$C92:$AP92)))</f>
        <v/>
      </c>
      <c r="AF92" s="29">
        <f>ROUND(AD92-AE92,2)</f>
        <v/>
      </c>
      <c r="AG92" s="29">
        <f>N(AK91)*(1+N('Debt Payoff'!$D$13)/12)</f>
        <v/>
      </c>
      <c r="AH92" s="29">
        <f>MIN(AG92,N('Debt Payoff'!$E$13))</f>
        <v/>
      </c>
      <c r="AI92" s="29">
        <f>AG92-AH92</f>
        <v/>
      </c>
      <c r="AJ92" s="29">
        <f>MAX(0,MIN(AI92,$AQ92-SUMIF($C$4:$AP$4,"&lt;"&amp;AI$4,$C92:$AP92)))</f>
        <v/>
      </c>
      <c r="AK92" s="29">
        <f>ROUND(AI92-AJ92,2)</f>
        <v/>
      </c>
      <c r="AL92" s="29">
        <f>N(AP91)*(1+N('Debt Payoff'!$D$14)/12)</f>
        <v/>
      </c>
      <c r="AM92" s="29">
        <f>MIN(AL92,N('Debt Payoff'!$E$14))</f>
        <v/>
      </c>
      <c r="AN92" s="29">
        <f>AL92-AM92</f>
        <v/>
      </c>
      <c r="AO92" s="29">
        <f>MAX(0,MIN(AN92,$AQ92-SUMIF($C$4:$AP$4,"&lt;"&amp;AN$4,$C92:$AP92)))</f>
        <v/>
      </c>
      <c r="AP92" s="29">
        <f>ROUND(AN92-AO92,2)</f>
        <v/>
      </c>
      <c r="AQ92" s="29">
        <f>'Debt Payoff'!$C$19-(D92+I92+N92+S92+X92+AC92+AH92+AM92)</f>
        <v/>
      </c>
      <c r="AR92" s="29">
        <f>G92+L92+Q92+V92+AA92+AF92+AK92+AP92</f>
        <v/>
      </c>
      <c r="AS92" s="29">
        <f>D92+F92+I92+K92+N92+P92+S92+U92+X92+Z92+AC92+AE92+AH92+AJ92+AM92+AO92</f>
        <v/>
      </c>
      <c r="AT92" s="29">
        <f>(C92+H92+M92+R92+W92+AB92+AG92+AL92)-AR91</f>
        <v/>
      </c>
    </row>
    <row r="93">
      <c r="B93" t="n">
        <v>88</v>
      </c>
      <c r="C93" s="29">
        <f>N(G92)*(1+N('Debt Payoff'!$D$7)/12)</f>
        <v/>
      </c>
      <c r="D93" s="29">
        <f>MIN(C93,N('Debt Payoff'!$E$7))</f>
        <v/>
      </c>
      <c r="E93" s="29">
        <f>C93-D93</f>
        <v/>
      </c>
      <c r="F93" s="29">
        <f>MAX(0,MIN(E93,$AQ93-SUMIF($C$4:$AP$4,"&lt;"&amp;E$4,$C93:$AP93)))</f>
        <v/>
      </c>
      <c r="G93" s="29">
        <f>ROUND(E93-F93,2)</f>
        <v/>
      </c>
      <c r="H93" s="29">
        <f>N(L92)*(1+N('Debt Payoff'!$D$8)/12)</f>
        <v/>
      </c>
      <c r="I93" s="29">
        <f>MIN(H93,N('Debt Payoff'!$E$8))</f>
        <v/>
      </c>
      <c r="J93" s="29">
        <f>H93-I93</f>
        <v/>
      </c>
      <c r="K93" s="29">
        <f>MAX(0,MIN(J93,$AQ93-SUMIF($C$4:$AP$4,"&lt;"&amp;J$4,$C93:$AP93)))</f>
        <v/>
      </c>
      <c r="L93" s="29">
        <f>ROUND(J93-K93,2)</f>
        <v/>
      </c>
      <c r="M93" s="29">
        <f>N(Q92)*(1+N('Debt Payoff'!$D$9)/12)</f>
        <v/>
      </c>
      <c r="N93" s="29">
        <f>MIN(M93,N('Debt Payoff'!$E$9))</f>
        <v/>
      </c>
      <c r="O93" s="29">
        <f>M93-N93</f>
        <v/>
      </c>
      <c r="P93" s="29">
        <f>MAX(0,MIN(O93,$AQ93-SUMIF($C$4:$AP$4,"&lt;"&amp;O$4,$C93:$AP93)))</f>
        <v/>
      </c>
      <c r="Q93" s="29">
        <f>ROUND(O93-P93,2)</f>
        <v/>
      </c>
      <c r="R93" s="29">
        <f>N(V92)*(1+N('Debt Payoff'!$D$10)/12)</f>
        <v/>
      </c>
      <c r="S93" s="29">
        <f>MIN(R93,N('Debt Payoff'!$E$10))</f>
        <v/>
      </c>
      <c r="T93" s="29">
        <f>R93-S93</f>
        <v/>
      </c>
      <c r="U93" s="29">
        <f>MAX(0,MIN(T93,$AQ93-SUMIF($C$4:$AP$4,"&lt;"&amp;T$4,$C93:$AP93)))</f>
        <v/>
      </c>
      <c r="V93" s="29">
        <f>ROUND(T93-U93,2)</f>
        <v/>
      </c>
      <c r="W93" s="29">
        <f>N(AA92)*(1+N('Debt Payoff'!$D$11)/12)</f>
        <v/>
      </c>
      <c r="X93" s="29">
        <f>MIN(W93,N('Debt Payoff'!$E$11))</f>
        <v/>
      </c>
      <c r="Y93" s="29">
        <f>W93-X93</f>
        <v/>
      </c>
      <c r="Z93" s="29">
        <f>MAX(0,MIN(Y93,$AQ93-SUMIF($C$4:$AP$4,"&lt;"&amp;Y$4,$C93:$AP93)))</f>
        <v/>
      </c>
      <c r="AA93" s="29">
        <f>ROUND(Y93-Z93,2)</f>
        <v/>
      </c>
      <c r="AB93" s="29">
        <f>N(AF92)*(1+N('Debt Payoff'!$D$12)/12)</f>
        <v/>
      </c>
      <c r="AC93" s="29">
        <f>MIN(AB93,N('Debt Payoff'!$E$12))</f>
        <v/>
      </c>
      <c r="AD93" s="29">
        <f>AB93-AC93</f>
        <v/>
      </c>
      <c r="AE93" s="29">
        <f>MAX(0,MIN(AD93,$AQ93-SUMIF($C$4:$AP$4,"&lt;"&amp;AD$4,$C93:$AP93)))</f>
        <v/>
      </c>
      <c r="AF93" s="29">
        <f>ROUND(AD93-AE93,2)</f>
        <v/>
      </c>
      <c r="AG93" s="29">
        <f>N(AK92)*(1+N('Debt Payoff'!$D$13)/12)</f>
        <v/>
      </c>
      <c r="AH93" s="29">
        <f>MIN(AG93,N('Debt Payoff'!$E$13))</f>
        <v/>
      </c>
      <c r="AI93" s="29">
        <f>AG93-AH93</f>
        <v/>
      </c>
      <c r="AJ93" s="29">
        <f>MAX(0,MIN(AI93,$AQ93-SUMIF($C$4:$AP$4,"&lt;"&amp;AI$4,$C93:$AP93)))</f>
        <v/>
      </c>
      <c r="AK93" s="29">
        <f>ROUND(AI93-AJ93,2)</f>
        <v/>
      </c>
      <c r="AL93" s="29">
        <f>N(AP92)*(1+N('Debt Payoff'!$D$14)/12)</f>
        <v/>
      </c>
      <c r="AM93" s="29">
        <f>MIN(AL93,N('Debt Payoff'!$E$14))</f>
        <v/>
      </c>
      <c r="AN93" s="29">
        <f>AL93-AM93</f>
        <v/>
      </c>
      <c r="AO93" s="29">
        <f>MAX(0,MIN(AN93,$AQ93-SUMIF($C$4:$AP$4,"&lt;"&amp;AN$4,$C93:$AP93)))</f>
        <v/>
      </c>
      <c r="AP93" s="29">
        <f>ROUND(AN93-AO93,2)</f>
        <v/>
      </c>
      <c r="AQ93" s="29">
        <f>'Debt Payoff'!$C$19-(D93+I93+N93+S93+X93+AC93+AH93+AM93)</f>
        <v/>
      </c>
      <c r="AR93" s="29">
        <f>G93+L93+Q93+V93+AA93+AF93+AK93+AP93</f>
        <v/>
      </c>
      <c r="AS93" s="29">
        <f>D93+F93+I93+K93+N93+P93+S93+U93+X93+Z93+AC93+AE93+AH93+AJ93+AM93+AO93</f>
        <v/>
      </c>
      <c r="AT93" s="29">
        <f>(C93+H93+M93+R93+W93+AB93+AG93+AL93)-AR92</f>
        <v/>
      </c>
    </row>
    <row r="94">
      <c r="B94" t="n">
        <v>89</v>
      </c>
      <c r="C94" s="29">
        <f>N(G93)*(1+N('Debt Payoff'!$D$7)/12)</f>
        <v/>
      </c>
      <c r="D94" s="29">
        <f>MIN(C94,N('Debt Payoff'!$E$7))</f>
        <v/>
      </c>
      <c r="E94" s="29">
        <f>C94-D94</f>
        <v/>
      </c>
      <c r="F94" s="29">
        <f>MAX(0,MIN(E94,$AQ94-SUMIF($C$4:$AP$4,"&lt;"&amp;E$4,$C94:$AP94)))</f>
        <v/>
      </c>
      <c r="G94" s="29">
        <f>ROUND(E94-F94,2)</f>
        <v/>
      </c>
      <c r="H94" s="29">
        <f>N(L93)*(1+N('Debt Payoff'!$D$8)/12)</f>
        <v/>
      </c>
      <c r="I94" s="29">
        <f>MIN(H94,N('Debt Payoff'!$E$8))</f>
        <v/>
      </c>
      <c r="J94" s="29">
        <f>H94-I94</f>
        <v/>
      </c>
      <c r="K94" s="29">
        <f>MAX(0,MIN(J94,$AQ94-SUMIF($C$4:$AP$4,"&lt;"&amp;J$4,$C94:$AP94)))</f>
        <v/>
      </c>
      <c r="L94" s="29">
        <f>ROUND(J94-K94,2)</f>
        <v/>
      </c>
      <c r="M94" s="29">
        <f>N(Q93)*(1+N('Debt Payoff'!$D$9)/12)</f>
        <v/>
      </c>
      <c r="N94" s="29">
        <f>MIN(M94,N('Debt Payoff'!$E$9))</f>
        <v/>
      </c>
      <c r="O94" s="29">
        <f>M94-N94</f>
        <v/>
      </c>
      <c r="P94" s="29">
        <f>MAX(0,MIN(O94,$AQ94-SUMIF($C$4:$AP$4,"&lt;"&amp;O$4,$C94:$AP94)))</f>
        <v/>
      </c>
      <c r="Q94" s="29">
        <f>ROUND(O94-P94,2)</f>
        <v/>
      </c>
      <c r="R94" s="29">
        <f>N(V93)*(1+N('Debt Payoff'!$D$10)/12)</f>
        <v/>
      </c>
      <c r="S94" s="29">
        <f>MIN(R94,N('Debt Payoff'!$E$10))</f>
        <v/>
      </c>
      <c r="T94" s="29">
        <f>R94-S94</f>
        <v/>
      </c>
      <c r="U94" s="29">
        <f>MAX(0,MIN(T94,$AQ94-SUMIF($C$4:$AP$4,"&lt;"&amp;T$4,$C94:$AP94)))</f>
        <v/>
      </c>
      <c r="V94" s="29">
        <f>ROUND(T94-U94,2)</f>
        <v/>
      </c>
      <c r="W94" s="29">
        <f>N(AA93)*(1+N('Debt Payoff'!$D$11)/12)</f>
        <v/>
      </c>
      <c r="X94" s="29">
        <f>MIN(W94,N('Debt Payoff'!$E$11))</f>
        <v/>
      </c>
      <c r="Y94" s="29">
        <f>W94-X94</f>
        <v/>
      </c>
      <c r="Z94" s="29">
        <f>MAX(0,MIN(Y94,$AQ94-SUMIF($C$4:$AP$4,"&lt;"&amp;Y$4,$C94:$AP94)))</f>
        <v/>
      </c>
      <c r="AA94" s="29">
        <f>ROUND(Y94-Z94,2)</f>
        <v/>
      </c>
      <c r="AB94" s="29">
        <f>N(AF93)*(1+N('Debt Payoff'!$D$12)/12)</f>
        <v/>
      </c>
      <c r="AC94" s="29">
        <f>MIN(AB94,N('Debt Payoff'!$E$12))</f>
        <v/>
      </c>
      <c r="AD94" s="29">
        <f>AB94-AC94</f>
        <v/>
      </c>
      <c r="AE94" s="29">
        <f>MAX(0,MIN(AD94,$AQ94-SUMIF($C$4:$AP$4,"&lt;"&amp;AD$4,$C94:$AP94)))</f>
        <v/>
      </c>
      <c r="AF94" s="29">
        <f>ROUND(AD94-AE94,2)</f>
        <v/>
      </c>
      <c r="AG94" s="29">
        <f>N(AK93)*(1+N('Debt Payoff'!$D$13)/12)</f>
        <v/>
      </c>
      <c r="AH94" s="29">
        <f>MIN(AG94,N('Debt Payoff'!$E$13))</f>
        <v/>
      </c>
      <c r="AI94" s="29">
        <f>AG94-AH94</f>
        <v/>
      </c>
      <c r="AJ94" s="29">
        <f>MAX(0,MIN(AI94,$AQ94-SUMIF($C$4:$AP$4,"&lt;"&amp;AI$4,$C94:$AP94)))</f>
        <v/>
      </c>
      <c r="AK94" s="29">
        <f>ROUND(AI94-AJ94,2)</f>
        <v/>
      </c>
      <c r="AL94" s="29">
        <f>N(AP93)*(1+N('Debt Payoff'!$D$14)/12)</f>
        <v/>
      </c>
      <c r="AM94" s="29">
        <f>MIN(AL94,N('Debt Payoff'!$E$14))</f>
        <v/>
      </c>
      <c r="AN94" s="29">
        <f>AL94-AM94</f>
        <v/>
      </c>
      <c r="AO94" s="29">
        <f>MAX(0,MIN(AN94,$AQ94-SUMIF($C$4:$AP$4,"&lt;"&amp;AN$4,$C94:$AP94)))</f>
        <v/>
      </c>
      <c r="AP94" s="29">
        <f>ROUND(AN94-AO94,2)</f>
        <v/>
      </c>
      <c r="AQ94" s="29">
        <f>'Debt Payoff'!$C$19-(D94+I94+N94+S94+X94+AC94+AH94+AM94)</f>
        <v/>
      </c>
      <c r="AR94" s="29">
        <f>G94+L94+Q94+V94+AA94+AF94+AK94+AP94</f>
        <v/>
      </c>
      <c r="AS94" s="29">
        <f>D94+F94+I94+K94+N94+P94+S94+U94+X94+Z94+AC94+AE94+AH94+AJ94+AM94+AO94</f>
        <v/>
      </c>
      <c r="AT94" s="29">
        <f>(C94+H94+M94+R94+W94+AB94+AG94+AL94)-AR93</f>
        <v/>
      </c>
    </row>
    <row r="95">
      <c r="B95" t="n">
        <v>90</v>
      </c>
      <c r="C95" s="29">
        <f>N(G94)*(1+N('Debt Payoff'!$D$7)/12)</f>
        <v/>
      </c>
      <c r="D95" s="29">
        <f>MIN(C95,N('Debt Payoff'!$E$7))</f>
        <v/>
      </c>
      <c r="E95" s="29">
        <f>C95-D95</f>
        <v/>
      </c>
      <c r="F95" s="29">
        <f>MAX(0,MIN(E95,$AQ95-SUMIF($C$4:$AP$4,"&lt;"&amp;E$4,$C95:$AP95)))</f>
        <v/>
      </c>
      <c r="G95" s="29">
        <f>ROUND(E95-F95,2)</f>
        <v/>
      </c>
      <c r="H95" s="29">
        <f>N(L94)*(1+N('Debt Payoff'!$D$8)/12)</f>
        <v/>
      </c>
      <c r="I95" s="29">
        <f>MIN(H95,N('Debt Payoff'!$E$8))</f>
        <v/>
      </c>
      <c r="J95" s="29">
        <f>H95-I95</f>
        <v/>
      </c>
      <c r="K95" s="29">
        <f>MAX(0,MIN(J95,$AQ95-SUMIF($C$4:$AP$4,"&lt;"&amp;J$4,$C95:$AP95)))</f>
        <v/>
      </c>
      <c r="L95" s="29">
        <f>ROUND(J95-K95,2)</f>
        <v/>
      </c>
      <c r="M95" s="29">
        <f>N(Q94)*(1+N('Debt Payoff'!$D$9)/12)</f>
        <v/>
      </c>
      <c r="N95" s="29">
        <f>MIN(M95,N('Debt Payoff'!$E$9))</f>
        <v/>
      </c>
      <c r="O95" s="29">
        <f>M95-N95</f>
        <v/>
      </c>
      <c r="P95" s="29">
        <f>MAX(0,MIN(O95,$AQ95-SUMIF($C$4:$AP$4,"&lt;"&amp;O$4,$C95:$AP95)))</f>
        <v/>
      </c>
      <c r="Q95" s="29">
        <f>ROUND(O95-P95,2)</f>
        <v/>
      </c>
      <c r="R95" s="29">
        <f>N(V94)*(1+N('Debt Payoff'!$D$10)/12)</f>
        <v/>
      </c>
      <c r="S95" s="29">
        <f>MIN(R95,N('Debt Payoff'!$E$10))</f>
        <v/>
      </c>
      <c r="T95" s="29">
        <f>R95-S95</f>
        <v/>
      </c>
      <c r="U95" s="29">
        <f>MAX(0,MIN(T95,$AQ95-SUMIF($C$4:$AP$4,"&lt;"&amp;T$4,$C95:$AP95)))</f>
        <v/>
      </c>
      <c r="V95" s="29">
        <f>ROUND(T95-U95,2)</f>
        <v/>
      </c>
      <c r="W95" s="29">
        <f>N(AA94)*(1+N('Debt Payoff'!$D$11)/12)</f>
        <v/>
      </c>
      <c r="X95" s="29">
        <f>MIN(W95,N('Debt Payoff'!$E$11))</f>
        <v/>
      </c>
      <c r="Y95" s="29">
        <f>W95-X95</f>
        <v/>
      </c>
      <c r="Z95" s="29">
        <f>MAX(0,MIN(Y95,$AQ95-SUMIF($C$4:$AP$4,"&lt;"&amp;Y$4,$C95:$AP95)))</f>
        <v/>
      </c>
      <c r="AA95" s="29">
        <f>ROUND(Y95-Z95,2)</f>
        <v/>
      </c>
      <c r="AB95" s="29">
        <f>N(AF94)*(1+N('Debt Payoff'!$D$12)/12)</f>
        <v/>
      </c>
      <c r="AC95" s="29">
        <f>MIN(AB95,N('Debt Payoff'!$E$12))</f>
        <v/>
      </c>
      <c r="AD95" s="29">
        <f>AB95-AC95</f>
        <v/>
      </c>
      <c r="AE95" s="29">
        <f>MAX(0,MIN(AD95,$AQ95-SUMIF($C$4:$AP$4,"&lt;"&amp;AD$4,$C95:$AP95)))</f>
        <v/>
      </c>
      <c r="AF95" s="29">
        <f>ROUND(AD95-AE95,2)</f>
        <v/>
      </c>
      <c r="AG95" s="29">
        <f>N(AK94)*(1+N('Debt Payoff'!$D$13)/12)</f>
        <v/>
      </c>
      <c r="AH95" s="29">
        <f>MIN(AG95,N('Debt Payoff'!$E$13))</f>
        <v/>
      </c>
      <c r="AI95" s="29">
        <f>AG95-AH95</f>
        <v/>
      </c>
      <c r="AJ95" s="29">
        <f>MAX(0,MIN(AI95,$AQ95-SUMIF($C$4:$AP$4,"&lt;"&amp;AI$4,$C95:$AP95)))</f>
        <v/>
      </c>
      <c r="AK95" s="29">
        <f>ROUND(AI95-AJ95,2)</f>
        <v/>
      </c>
      <c r="AL95" s="29">
        <f>N(AP94)*(1+N('Debt Payoff'!$D$14)/12)</f>
        <v/>
      </c>
      <c r="AM95" s="29">
        <f>MIN(AL95,N('Debt Payoff'!$E$14))</f>
        <v/>
      </c>
      <c r="AN95" s="29">
        <f>AL95-AM95</f>
        <v/>
      </c>
      <c r="AO95" s="29">
        <f>MAX(0,MIN(AN95,$AQ95-SUMIF($C$4:$AP$4,"&lt;"&amp;AN$4,$C95:$AP95)))</f>
        <v/>
      </c>
      <c r="AP95" s="29">
        <f>ROUND(AN95-AO95,2)</f>
        <v/>
      </c>
      <c r="AQ95" s="29">
        <f>'Debt Payoff'!$C$19-(D95+I95+N95+S95+X95+AC95+AH95+AM95)</f>
        <v/>
      </c>
      <c r="AR95" s="29">
        <f>G95+L95+Q95+V95+AA95+AF95+AK95+AP95</f>
        <v/>
      </c>
      <c r="AS95" s="29">
        <f>D95+F95+I95+K95+N95+P95+S95+U95+X95+Z95+AC95+AE95+AH95+AJ95+AM95+AO95</f>
        <v/>
      </c>
      <c r="AT95" s="29">
        <f>(C95+H95+M95+R95+W95+AB95+AG95+AL95)-AR94</f>
        <v/>
      </c>
    </row>
    <row r="96">
      <c r="B96" t="n">
        <v>91</v>
      </c>
      <c r="C96" s="29">
        <f>N(G95)*(1+N('Debt Payoff'!$D$7)/12)</f>
        <v/>
      </c>
      <c r="D96" s="29">
        <f>MIN(C96,N('Debt Payoff'!$E$7))</f>
        <v/>
      </c>
      <c r="E96" s="29">
        <f>C96-D96</f>
        <v/>
      </c>
      <c r="F96" s="29">
        <f>MAX(0,MIN(E96,$AQ96-SUMIF($C$4:$AP$4,"&lt;"&amp;E$4,$C96:$AP96)))</f>
        <v/>
      </c>
      <c r="G96" s="29">
        <f>ROUND(E96-F96,2)</f>
        <v/>
      </c>
      <c r="H96" s="29">
        <f>N(L95)*(1+N('Debt Payoff'!$D$8)/12)</f>
        <v/>
      </c>
      <c r="I96" s="29">
        <f>MIN(H96,N('Debt Payoff'!$E$8))</f>
        <v/>
      </c>
      <c r="J96" s="29">
        <f>H96-I96</f>
        <v/>
      </c>
      <c r="K96" s="29">
        <f>MAX(0,MIN(J96,$AQ96-SUMIF($C$4:$AP$4,"&lt;"&amp;J$4,$C96:$AP96)))</f>
        <v/>
      </c>
      <c r="L96" s="29">
        <f>ROUND(J96-K96,2)</f>
        <v/>
      </c>
      <c r="M96" s="29">
        <f>N(Q95)*(1+N('Debt Payoff'!$D$9)/12)</f>
        <v/>
      </c>
      <c r="N96" s="29">
        <f>MIN(M96,N('Debt Payoff'!$E$9))</f>
        <v/>
      </c>
      <c r="O96" s="29">
        <f>M96-N96</f>
        <v/>
      </c>
      <c r="P96" s="29">
        <f>MAX(0,MIN(O96,$AQ96-SUMIF($C$4:$AP$4,"&lt;"&amp;O$4,$C96:$AP96)))</f>
        <v/>
      </c>
      <c r="Q96" s="29">
        <f>ROUND(O96-P96,2)</f>
        <v/>
      </c>
      <c r="R96" s="29">
        <f>N(V95)*(1+N('Debt Payoff'!$D$10)/12)</f>
        <v/>
      </c>
      <c r="S96" s="29">
        <f>MIN(R96,N('Debt Payoff'!$E$10))</f>
        <v/>
      </c>
      <c r="T96" s="29">
        <f>R96-S96</f>
        <v/>
      </c>
      <c r="U96" s="29">
        <f>MAX(0,MIN(T96,$AQ96-SUMIF($C$4:$AP$4,"&lt;"&amp;T$4,$C96:$AP96)))</f>
        <v/>
      </c>
      <c r="V96" s="29">
        <f>ROUND(T96-U96,2)</f>
        <v/>
      </c>
      <c r="W96" s="29">
        <f>N(AA95)*(1+N('Debt Payoff'!$D$11)/12)</f>
        <v/>
      </c>
      <c r="X96" s="29">
        <f>MIN(W96,N('Debt Payoff'!$E$11))</f>
        <v/>
      </c>
      <c r="Y96" s="29">
        <f>W96-X96</f>
        <v/>
      </c>
      <c r="Z96" s="29">
        <f>MAX(0,MIN(Y96,$AQ96-SUMIF($C$4:$AP$4,"&lt;"&amp;Y$4,$C96:$AP96)))</f>
        <v/>
      </c>
      <c r="AA96" s="29">
        <f>ROUND(Y96-Z96,2)</f>
        <v/>
      </c>
      <c r="AB96" s="29">
        <f>N(AF95)*(1+N('Debt Payoff'!$D$12)/12)</f>
        <v/>
      </c>
      <c r="AC96" s="29">
        <f>MIN(AB96,N('Debt Payoff'!$E$12))</f>
        <v/>
      </c>
      <c r="AD96" s="29">
        <f>AB96-AC96</f>
        <v/>
      </c>
      <c r="AE96" s="29">
        <f>MAX(0,MIN(AD96,$AQ96-SUMIF($C$4:$AP$4,"&lt;"&amp;AD$4,$C96:$AP96)))</f>
        <v/>
      </c>
      <c r="AF96" s="29">
        <f>ROUND(AD96-AE96,2)</f>
        <v/>
      </c>
      <c r="AG96" s="29">
        <f>N(AK95)*(1+N('Debt Payoff'!$D$13)/12)</f>
        <v/>
      </c>
      <c r="AH96" s="29">
        <f>MIN(AG96,N('Debt Payoff'!$E$13))</f>
        <v/>
      </c>
      <c r="AI96" s="29">
        <f>AG96-AH96</f>
        <v/>
      </c>
      <c r="AJ96" s="29">
        <f>MAX(0,MIN(AI96,$AQ96-SUMIF($C$4:$AP$4,"&lt;"&amp;AI$4,$C96:$AP96)))</f>
        <v/>
      </c>
      <c r="AK96" s="29">
        <f>ROUND(AI96-AJ96,2)</f>
        <v/>
      </c>
      <c r="AL96" s="29">
        <f>N(AP95)*(1+N('Debt Payoff'!$D$14)/12)</f>
        <v/>
      </c>
      <c r="AM96" s="29">
        <f>MIN(AL96,N('Debt Payoff'!$E$14))</f>
        <v/>
      </c>
      <c r="AN96" s="29">
        <f>AL96-AM96</f>
        <v/>
      </c>
      <c r="AO96" s="29">
        <f>MAX(0,MIN(AN96,$AQ96-SUMIF($C$4:$AP$4,"&lt;"&amp;AN$4,$C96:$AP96)))</f>
        <v/>
      </c>
      <c r="AP96" s="29">
        <f>ROUND(AN96-AO96,2)</f>
        <v/>
      </c>
      <c r="AQ96" s="29">
        <f>'Debt Payoff'!$C$19-(D96+I96+N96+S96+X96+AC96+AH96+AM96)</f>
        <v/>
      </c>
      <c r="AR96" s="29">
        <f>G96+L96+Q96+V96+AA96+AF96+AK96+AP96</f>
        <v/>
      </c>
      <c r="AS96" s="29">
        <f>D96+F96+I96+K96+N96+P96+S96+U96+X96+Z96+AC96+AE96+AH96+AJ96+AM96+AO96</f>
        <v/>
      </c>
      <c r="AT96" s="29">
        <f>(C96+H96+M96+R96+W96+AB96+AG96+AL96)-AR95</f>
        <v/>
      </c>
    </row>
    <row r="97">
      <c r="B97" t="n">
        <v>92</v>
      </c>
      <c r="C97" s="29">
        <f>N(G96)*(1+N('Debt Payoff'!$D$7)/12)</f>
        <v/>
      </c>
      <c r="D97" s="29">
        <f>MIN(C97,N('Debt Payoff'!$E$7))</f>
        <v/>
      </c>
      <c r="E97" s="29">
        <f>C97-D97</f>
        <v/>
      </c>
      <c r="F97" s="29">
        <f>MAX(0,MIN(E97,$AQ97-SUMIF($C$4:$AP$4,"&lt;"&amp;E$4,$C97:$AP97)))</f>
        <v/>
      </c>
      <c r="G97" s="29">
        <f>ROUND(E97-F97,2)</f>
        <v/>
      </c>
      <c r="H97" s="29">
        <f>N(L96)*(1+N('Debt Payoff'!$D$8)/12)</f>
        <v/>
      </c>
      <c r="I97" s="29">
        <f>MIN(H97,N('Debt Payoff'!$E$8))</f>
        <v/>
      </c>
      <c r="J97" s="29">
        <f>H97-I97</f>
        <v/>
      </c>
      <c r="K97" s="29">
        <f>MAX(0,MIN(J97,$AQ97-SUMIF($C$4:$AP$4,"&lt;"&amp;J$4,$C97:$AP97)))</f>
        <v/>
      </c>
      <c r="L97" s="29">
        <f>ROUND(J97-K97,2)</f>
        <v/>
      </c>
      <c r="M97" s="29">
        <f>N(Q96)*(1+N('Debt Payoff'!$D$9)/12)</f>
        <v/>
      </c>
      <c r="N97" s="29">
        <f>MIN(M97,N('Debt Payoff'!$E$9))</f>
        <v/>
      </c>
      <c r="O97" s="29">
        <f>M97-N97</f>
        <v/>
      </c>
      <c r="P97" s="29">
        <f>MAX(0,MIN(O97,$AQ97-SUMIF($C$4:$AP$4,"&lt;"&amp;O$4,$C97:$AP97)))</f>
        <v/>
      </c>
      <c r="Q97" s="29">
        <f>ROUND(O97-P97,2)</f>
        <v/>
      </c>
      <c r="R97" s="29">
        <f>N(V96)*(1+N('Debt Payoff'!$D$10)/12)</f>
        <v/>
      </c>
      <c r="S97" s="29">
        <f>MIN(R97,N('Debt Payoff'!$E$10))</f>
        <v/>
      </c>
      <c r="T97" s="29">
        <f>R97-S97</f>
        <v/>
      </c>
      <c r="U97" s="29">
        <f>MAX(0,MIN(T97,$AQ97-SUMIF($C$4:$AP$4,"&lt;"&amp;T$4,$C97:$AP97)))</f>
        <v/>
      </c>
      <c r="V97" s="29">
        <f>ROUND(T97-U97,2)</f>
        <v/>
      </c>
      <c r="W97" s="29">
        <f>N(AA96)*(1+N('Debt Payoff'!$D$11)/12)</f>
        <v/>
      </c>
      <c r="X97" s="29">
        <f>MIN(W97,N('Debt Payoff'!$E$11))</f>
        <v/>
      </c>
      <c r="Y97" s="29">
        <f>W97-X97</f>
        <v/>
      </c>
      <c r="Z97" s="29">
        <f>MAX(0,MIN(Y97,$AQ97-SUMIF($C$4:$AP$4,"&lt;"&amp;Y$4,$C97:$AP97)))</f>
        <v/>
      </c>
      <c r="AA97" s="29">
        <f>ROUND(Y97-Z97,2)</f>
        <v/>
      </c>
      <c r="AB97" s="29">
        <f>N(AF96)*(1+N('Debt Payoff'!$D$12)/12)</f>
        <v/>
      </c>
      <c r="AC97" s="29">
        <f>MIN(AB97,N('Debt Payoff'!$E$12))</f>
        <v/>
      </c>
      <c r="AD97" s="29">
        <f>AB97-AC97</f>
        <v/>
      </c>
      <c r="AE97" s="29">
        <f>MAX(0,MIN(AD97,$AQ97-SUMIF($C$4:$AP$4,"&lt;"&amp;AD$4,$C97:$AP97)))</f>
        <v/>
      </c>
      <c r="AF97" s="29">
        <f>ROUND(AD97-AE97,2)</f>
        <v/>
      </c>
      <c r="AG97" s="29">
        <f>N(AK96)*(1+N('Debt Payoff'!$D$13)/12)</f>
        <v/>
      </c>
      <c r="AH97" s="29">
        <f>MIN(AG97,N('Debt Payoff'!$E$13))</f>
        <v/>
      </c>
      <c r="AI97" s="29">
        <f>AG97-AH97</f>
        <v/>
      </c>
      <c r="AJ97" s="29">
        <f>MAX(0,MIN(AI97,$AQ97-SUMIF($C$4:$AP$4,"&lt;"&amp;AI$4,$C97:$AP97)))</f>
        <v/>
      </c>
      <c r="AK97" s="29">
        <f>ROUND(AI97-AJ97,2)</f>
        <v/>
      </c>
      <c r="AL97" s="29">
        <f>N(AP96)*(1+N('Debt Payoff'!$D$14)/12)</f>
        <v/>
      </c>
      <c r="AM97" s="29">
        <f>MIN(AL97,N('Debt Payoff'!$E$14))</f>
        <v/>
      </c>
      <c r="AN97" s="29">
        <f>AL97-AM97</f>
        <v/>
      </c>
      <c r="AO97" s="29">
        <f>MAX(0,MIN(AN97,$AQ97-SUMIF($C$4:$AP$4,"&lt;"&amp;AN$4,$C97:$AP97)))</f>
        <v/>
      </c>
      <c r="AP97" s="29">
        <f>ROUND(AN97-AO97,2)</f>
        <v/>
      </c>
      <c r="AQ97" s="29">
        <f>'Debt Payoff'!$C$19-(D97+I97+N97+S97+X97+AC97+AH97+AM97)</f>
        <v/>
      </c>
      <c r="AR97" s="29">
        <f>G97+L97+Q97+V97+AA97+AF97+AK97+AP97</f>
        <v/>
      </c>
      <c r="AS97" s="29">
        <f>D97+F97+I97+K97+N97+P97+S97+U97+X97+Z97+AC97+AE97+AH97+AJ97+AM97+AO97</f>
        <v/>
      </c>
      <c r="AT97" s="29">
        <f>(C97+H97+M97+R97+W97+AB97+AG97+AL97)-AR96</f>
        <v/>
      </c>
    </row>
    <row r="98">
      <c r="B98" t="n">
        <v>93</v>
      </c>
      <c r="C98" s="29">
        <f>N(G97)*(1+N('Debt Payoff'!$D$7)/12)</f>
        <v/>
      </c>
      <c r="D98" s="29">
        <f>MIN(C98,N('Debt Payoff'!$E$7))</f>
        <v/>
      </c>
      <c r="E98" s="29">
        <f>C98-D98</f>
        <v/>
      </c>
      <c r="F98" s="29">
        <f>MAX(0,MIN(E98,$AQ98-SUMIF($C$4:$AP$4,"&lt;"&amp;E$4,$C98:$AP98)))</f>
        <v/>
      </c>
      <c r="G98" s="29">
        <f>ROUND(E98-F98,2)</f>
        <v/>
      </c>
      <c r="H98" s="29">
        <f>N(L97)*(1+N('Debt Payoff'!$D$8)/12)</f>
        <v/>
      </c>
      <c r="I98" s="29">
        <f>MIN(H98,N('Debt Payoff'!$E$8))</f>
        <v/>
      </c>
      <c r="J98" s="29">
        <f>H98-I98</f>
        <v/>
      </c>
      <c r="K98" s="29">
        <f>MAX(0,MIN(J98,$AQ98-SUMIF($C$4:$AP$4,"&lt;"&amp;J$4,$C98:$AP98)))</f>
        <v/>
      </c>
      <c r="L98" s="29">
        <f>ROUND(J98-K98,2)</f>
        <v/>
      </c>
      <c r="M98" s="29">
        <f>N(Q97)*(1+N('Debt Payoff'!$D$9)/12)</f>
        <v/>
      </c>
      <c r="N98" s="29">
        <f>MIN(M98,N('Debt Payoff'!$E$9))</f>
        <v/>
      </c>
      <c r="O98" s="29">
        <f>M98-N98</f>
        <v/>
      </c>
      <c r="P98" s="29">
        <f>MAX(0,MIN(O98,$AQ98-SUMIF($C$4:$AP$4,"&lt;"&amp;O$4,$C98:$AP98)))</f>
        <v/>
      </c>
      <c r="Q98" s="29">
        <f>ROUND(O98-P98,2)</f>
        <v/>
      </c>
      <c r="R98" s="29">
        <f>N(V97)*(1+N('Debt Payoff'!$D$10)/12)</f>
        <v/>
      </c>
      <c r="S98" s="29">
        <f>MIN(R98,N('Debt Payoff'!$E$10))</f>
        <v/>
      </c>
      <c r="T98" s="29">
        <f>R98-S98</f>
        <v/>
      </c>
      <c r="U98" s="29">
        <f>MAX(0,MIN(T98,$AQ98-SUMIF($C$4:$AP$4,"&lt;"&amp;T$4,$C98:$AP98)))</f>
        <v/>
      </c>
      <c r="V98" s="29">
        <f>ROUND(T98-U98,2)</f>
        <v/>
      </c>
      <c r="W98" s="29">
        <f>N(AA97)*(1+N('Debt Payoff'!$D$11)/12)</f>
        <v/>
      </c>
      <c r="X98" s="29">
        <f>MIN(W98,N('Debt Payoff'!$E$11))</f>
        <v/>
      </c>
      <c r="Y98" s="29">
        <f>W98-X98</f>
        <v/>
      </c>
      <c r="Z98" s="29">
        <f>MAX(0,MIN(Y98,$AQ98-SUMIF($C$4:$AP$4,"&lt;"&amp;Y$4,$C98:$AP98)))</f>
        <v/>
      </c>
      <c r="AA98" s="29">
        <f>ROUND(Y98-Z98,2)</f>
        <v/>
      </c>
      <c r="AB98" s="29">
        <f>N(AF97)*(1+N('Debt Payoff'!$D$12)/12)</f>
        <v/>
      </c>
      <c r="AC98" s="29">
        <f>MIN(AB98,N('Debt Payoff'!$E$12))</f>
        <v/>
      </c>
      <c r="AD98" s="29">
        <f>AB98-AC98</f>
        <v/>
      </c>
      <c r="AE98" s="29">
        <f>MAX(0,MIN(AD98,$AQ98-SUMIF($C$4:$AP$4,"&lt;"&amp;AD$4,$C98:$AP98)))</f>
        <v/>
      </c>
      <c r="AF98" s="29">
        <f>ROUND(AD98-AE98,2)</f>
        <v/>
      </c>
      <c r="AG98" s="29">
        <f>N(AK97)*(1+N('Debt Payoff'!$D$13)/12)</f>
        <v/>
      </c>
      <c r="AH98" s="29">
        <f>MIN(AG98,N('Debt Payoff'!$E$13))</f>
        <v/>
      </c>
      <c r="AI98" s="29">
        <f>AG98-AH98</f>
        <v/>
      </c>
      <c r="AJ98" s="29">
        <f>MAX(0,MIN(AI98,$AQ98-SUMIF($C$4:$AP$4,"&lt;"&amp;AI$4,$C98:$AP98)))</f>
        <v/>
      </c>
      <c r="AK98" s="29">
        <f>ROUND(AI98-AJ98,2)</f>
        <v/>
      </c>
      <c r="AL98" s="29">
        <f>N(AP97)*(1+N('Debt Payoff'!$D$14)/12)</f>
        <v/>
      </c>
      <c r="AM98" s="29">
        <f>MIN(AL98,N('Debt Payoff'!$E$14))</f>
        <v/>
      </c>
      <c r="AN98" s="29">
        <f>AL98-AM98</f>
        <v/>
      </c>
      <c r="AO98" s="29">
        <f>MAX(0,MIN(AN98,$AQ98-SUMIF($C$4:$AP$4,"&lt;"&amp;AN$4,$C98:$AP98)))</f>
        <v/>
      </c>
      <c r="AP98" s="29">
        <f>ROUND(AN98-AO98,2)</f>
        <v/>
      </c>
      <c r="AQ98" s="29">
        <f>'Debt Payoff'!$C$19-(D98+I98+N98+S98+X98+AC98+AH98+AM98)</f>
        <v/>
      </c>
      <c r="AR98" s="29">
        <f>G98+L98+Q98+V98+AA98+AF98+AK98+AP98</f>
        <v/>
      </c>
      <c r="AS98" s="29">
        <f>D98+F98+I98+K98+N98+P98+S98+U98+X98+Z98+AC98+AE98+AH98+AJ98+AM98+AO98</f>
        <v/>
      </c>
      <c r="AT98" s="29">
        <f>(C98+H98+M98+R98+W98+AB98+AG98+AL98)-AR97</f>
        <v/>
      </c>
    </row>
    <row r="99">
      <c r="B99" t="n">
        <v>94</v>
      </c>
      <c r="C99" s="29">
        <f>N(G98)*(1+N('Debt Payoff'!$D$7)/12)</f>
        <v/>
      </c>
      <c r="D99" s="29">
        <f>MIN(C99,N('Debt Payoff'!$E$7))</f>
        <v/>
      </c>
      <c r="E99" s="29">
        <f>C99-D99</f>
        <v/>
      </c>
      <c r="F99" s="29">
        <f>MAX(0,MIN(E99,$AQ99-SUMIF($C$4:$AP$4,"&lt;"&amp;E$4,$C99:$AP99)))</f>
        <v/>
      </c>
      <c r="G99" s="29">
        <f>ROUND(E99-F99,2)</f>
        <v/>
      </c>
      <c r="H99" s="29">
        <f>N(L98)*(1+N('Debt Payoff'!$D$8)/12)</f>
        <v/>
      </c>
      <c r="I99" s="29">
        <f>MIN(H99,N('Debt Payoff'!$E$8))</f>
        <v/>
      </c>
      <c r="J99" s="29">
        <f>H99-I99</f>
        <v/>
      </c>
      <c r="K99" s="29">
        <f>MAX(0,MIN(J99,$AQ99-SUMIF($C$4:$AP$4,"&lt;"&amp;J$4,$C99:$AP99)))</f>
        <v/>
      </c>
      <c r="L99" s="29">
        <f>ROUND(J99-K99,2)</f>
        <v/>
      </c>
      <c r="M99" s="29">
        <f>N(Q98)*(1+N('Debt Payoff'!$D$9)/12)</f>
        <v/>
      </c>
      <c r="N99" s="29">
        <f>MIN(M99,N('Debt Payoff'!$E$9))</f>
        <v/>
      </c>
      <c r="O99" s="29">
        <f>M99-N99</f>
        <v/>
      </c>
      <c r="P99" s="29">
        <f>MAX(0,MIN(O99,$AQ99-SUMIF($C$4:$AP$4,"&lt;"&amp;O$4,$C99:$AP99)))</f>
        <v/>
      </c>
      <c r="Q99" s="29">
        <f>ROUND(O99-P99,2)</f>
        <v/>
      </c>
      <c r="R99" s="29">
        <f>N(V98)*(1+N('Debt Payoff'!$D$10)/12)</f>
        <v/>
      </c>
      <c r="S99" s="29">
        <f>MIN(R99,N('Debt Payoff'!$E$10))</f>
        <v/>
      </c>
      <c r="T99" s="29">
        <f>R99-S99</f>
        <v/>
      </c>
      <c r="U99" s="29">
        <f>MAX(0,MIN(T99,$AQ99-SUMIF($C$4:$AP$4,"&lt;"&amp;T$4,$C99:$AP99)))</f>
        <v/>
      </c>
      <c r="V99" s="29">
        <f>ROUND(T99-U99,2)</f>
        <v/>
      </c>
      <c r="W99" s="29">
        <f>N(AA98)*(1+N('Debt Payoff'!$D$11)/12)</f>
        <v/>
      </c>
      <c r="X99" s="29">
        <f>MIN(W99,N('Debt Payoff'!$E$11))</f>
        <v/>
      </c>
      <c r="Y99" s="29">
        <f>W99-X99</f>
        <v/>
      </c>
      <c r="Z99" s="29">
        <f>MAX(0,MIN(Y99,$AQ99-SUMIF($C$4:$AP$4,"&lt;"&amp;Y$4,$C99:$AP99)))</f>
        <v/>
      </c>
      <c r="AA99" s="29">
        <f>ROUND(Y99-Z99,2)</f>
        <v/>
      </c>
      <c r="AB99" s="29">
        <f>N(AF98)*(1+N('Debt Payoff'!$D$12)/12)</f>
        <v/>
      </c>
      <c r="AC99" s="29">
        <f>MIN(AB99,N('Debt Payoff'!$E$12))</f>
        <v/>
      </c>
      <c r="AD99" s="29">
        <f>AB99-AC99</f>
        <v/>
      </c>
      <c r="AE99" s="29">
        <f>MAX(0,MIN(AD99,$AQ99-SUMIF($C$4:$AP$4,"&lt;"&amp;AD$4,$C99:$AP99)))</f>
        <v/>
      </c>
      <c r="AF99" s="29">
        <f>ROUND(AD99-AE99,2)</f>
        <v/>
      </c>
      <c r="AG99" s="29">
        <f>N(AK98)*(1+N('Debt Payoff'!$D$13)/12)</f>
        <v/>
      </c>
      <c r="AH99" s="29">
        <f>MIN(AG99,N('Debt Payoff'!$E$13))</f>
        <v/>
      </c>
      <c r="AI99" s="29">
        <f>AG99-AH99</f>
        <v/>
      </c>
      <c r="AJ99" s="29">
        <f>MAX(0,MIN(AI99,$AQ99-SUMIF($C$4:$AP$4,"&lt;"&amp;AI$4,$C99:$AP99)))</f>
        <v/>
      </c>
      <c r="AK99" s="29">
        <f>ROUND(AI99-AJ99,2)</f>
        <v/>
      </c>
      <c r="AL99" s="29">
        <f>N(AP98)*(1+N('Debt Payoff'!$D$14)/12)</f>
        <v/>
      </c>
      <c r="AM99" s="29">
        <f>MIN(AL99,N('Debt Payoff'!$E$14))</f>
        <v/>
      </c>
      <c r="AN99" s="29">
        <f>AL99-AM99</f>
        <v/>
      </c>
      <c r="AO99" s="29">
        <f>MAX(0,MIN(AN99,$AQ99-SUMIF($C$4:$AP$4,"&lt;"&amp;AN$4,$C99:$AP99)))</f>
        <v/>
      </c>
      <c r="AP99" s="29">
        <f>ROUND(AN99-AO99,2)</f>
        <v/>
      </c>
      <c r="AQ99" s="29">
        <f>'Debt Payoff'!$C$19-(D99+I99+N99+S99+X99+AC99+AH99+AM99)</f>
        <v/>
      </c>
      <c r="AR99" s="29">
        <f>G99+L99+Q99+V99+AA99+AF99+AK99+AP99</f>
        <v/>
      </c>
      <c r="AS99" s="29">
        <f>D99+F99+I99+K99+N99+P99+S99+U99+X99+Z99+AC99+AE99+AH99+AJ99+AM99+AO99</f>
        <v/>
      </c>
      <c r="AT99" s="29">
        <f>(C99+H99+M99+R99+W99+AB99+AG99+AL99)-AR98</f>
        <v/>
      </c>
    </row>
    <row r="100">
      <c r="B100" t="n">
        <v>95</v>
      </c>
      <c r="C100" s="29">
        <f>N(G99)*(1+N('Debt Payoff'!$D$7)/12)</f>
        <v/>
      </c>
      <c r="D100" s="29">
        <f>MIN(C100,N('Debt Payoff'!$E$7))</f>
        <v/>
      </c>
      <c r="E100" s="29">
        <f>C100-D100</f>
        <v/>
      </c>
      <c r="F100" s="29">
        <f>MAX(0,MIN(E100,$AQ100-SUMIF($C$4:$AP$4,"&lt;"&amp;E$4,$C100:$AP100)))</f>
        <v/>
      </c>
      <c r="G100" s="29">
        <f>ROUND(E100-F100,2)</f>
        <v/>
      </c>
      <c r="H100" s="29">
        <f>N(L99)*(1+N('Debt Payoff'!$D$8)/12)</f>
        <v/>
      </c>
      <c r="I100" s="29">
        <f>MIN(H100,N('Debt Payoff'!$E$8))</f>
        <v/>
      </c>
      <c r="J100" s="29">
        <f>H100-I100</f>
        <v/>
      </c>
      <c r="K100" s="29">
        <f>MAX(0,MIN(J100,$AQ100-SUMIF($C$4:$AP$4,"&lt;"&amp;J$4,$C100:$AP100)))</f>
        <v/>
      </c>
      <c r="L100" s="29">
        <f>ROUND(J100-K100,2)</f>
        <v/>
      </c>
      <c r="M100" s="29">
        <f>N(Q99)*(1+N('Debt Payoff'!$D$9)/12)</f>
        <v/>
      </c>
      <c r="N100" s="29">
        <f>MIN(M100,N('Debt Payoff'!$E$9))</f>
        <v/>
      </c>
      <c r="O100" s="29">
        <f>M100-N100</f>
        <v/>
      </c>
      <c r="P100" s="29">
        <f>MAX(0,MIN(O100,$AQ100-SUMIF($C$4:$AP$4,"&lt;"&amp;O$4,$C100:$AP100)))</f>
        <v/>
      </c>
      <c r="Q100" s="29">
        <f>ROUND(O100-P100,2)</f>
        <v/>
      </c>
      <c r="R100" s="29">
        <f>N(V99)*(1+N('Debt Payoff'!$D$10)/12)</f>
        <v/>
      </c>
      <c r="S100" s="29">
        <f>MIN(R100,N('Debt Payoff'!$E$10))</f>
        <v/>
      </c>
      <c r="T100" s="29">
        <f>R100-S100</f>
        <v/>
      </c>
      <c r="U100" s="29">
        <f>MAX(0,MIN(T100,$AQ100-SUMIF($C$4:$AP$4,"&lt;"&amp;T$4,$C100:$AP100)))</f>
        <v/>
      </c>
      <c r="V100" s="29">
        <f>ROUND(T100-U100,2)</f>
        <v/>
      </c>
      <c r="W100" s="29">
        <f>N(AA99)*(1+N('Debt Payoff'!$D$11)/12)</f>
        <v/>
      </c>
      <c r="X100" s="29">
        <f>MIN(W100,N('Debt Payoff'!$E$11))</f>
        <v/>
      </c>
      <c r="Y100" s="29">
        <f>W100-X100</f>
        <v/>
      </c>
      <c r="Z100" s="29">
        <f>MAX(0,MIN(Y100,$AQ100-SUMIF($C$4:$AP$4,"&lt;"&amp;Y$4,$C100:$AP100)))</f>
        <v/>
      </c>
      <c r="AA100" s="29">
        <f>ROUND(Y100-Z100,2)</f>
        <v/>
      </c>
      <c r="AB100" s="29">
        <f>N(AF99)*(1+N('Debt Payoff'!$D$12)/12)</f>
        <v/>
      </c>
      <c r="AC100" s="29">
        <f>MIN(AB100,N('Debt Payoff'!$E$12))</f>
        <v/>
      </c>
      <c r="AD100" s="29">
        <f>AB100-AC100</f>
        <v/>
      </c>
      <c r="AE100" s="29">
        <f>MAX(0,MIN(AD100,$AQ100-SUMIF($C$4:$AP$4,"&lt;"&amp;AD$4,$C100:$AP100)))</f>
        <v/>
      </c>
      <c r="AF100" s="29">
        <f>ROUND(AD100-AE100,2)</f>
        <v/>
      </c>
      <c r="AG100" s="29">
        <f>N(AK99)*(1+N('Debt Payoff'!$D$13)/12)</f>
        <v/>
      </c>
      <c r="AH100" s="29">
        <f>MIN(AG100,N('Debt Payoff'!$E$13))</f>
        <v/>
      </c>
      <c r="AI100" s="29">
        <f>AG100-AH100</f>
        <v/>
      </c>
      <c r="AJ100" s="29">
        <f>MAX(0,MIN(AI100,$AQ100-SUMIF($C$4:$AP$4,"&lt;"&amp;AI$4,$C100:$AP100)))</f>
        <v/>
      </c>
      <c r="AK100" s="29">
        <f>ROUND(AI100-AJ100,2)</f>
        <v/>
      </c>
      <c r="AL100" s="29">
        <f>N(AP99)*(1+N('Debt Payoff'!$D$14)/12)</f>
        <v/>
      </c>
      <c r="AM100" s="29">
        <f>MIN(AL100,N('Debt Payoff'!$E$14))</f>
        <v/>
      </c>
      <c r="AN100" s="29">
        <f>AL100-AM100</f>
        <v/>
      </c>
      <c r="AO100" s="29">
        <f>MAX(0,MIN(AN100,$AQ100-SUMIF($C$4:$AP$4,"&lt;"&amp;AN$4,$C100:$AP100)))</f>
        <v/>
      </c>
      <c r="AP100" s="29">
        <f>ROUND(AN100-AO100,2)</f>
        <v/>
      </c>
      <c r="AQ100" s="29">
        <f>'Debt Payoff'!$C$19-(D100+I100+N100+S100+X100+AC100+AH100+AM100)</f>
        <v/>
      </c>
      <c r="AR100" s="29">
        <f>G100+L100+Q100+V100+AA100+AF100+AK100+AP100</f>
        <v/>
      </c>
      <c r="AS100" s="29">
        <f>D100+F100+I100+K100+N100+P100+S100+U100+X100+Z100+AC100+AE100+AH100+AJ100+AM100+AO100</f>
        <v/>
      </c>
      <c r="AT100" s="29">
        <f>(C100+H100+M100+R100+W100+AB100+AG100+AL100)-AR99</f>
        <v/>
      </c>
    </row>
    <row r="101">
      <c r="B101" t="n">
        <v>96</v>
      </c>
      <c r="C101" s="29">
        <f>N(G100)*(1+N('Debt Payoff'!$D$7)/12)</f>
        <v/>
      </c>
      <c r="D101" s="29">
        <f>MIN(C101,N('Debt Payoff'!$E$7))</f>
        <v/>
      </c>
      <c r="E101" s="29">
        <f>C101-D101</f>
        <v/>
      </c>
      <c r="F101" s="29">
        <f>MAX(0,MIN(E101,$AQ101-SUMIF($C$4:$AP$4,"&lt;"&amp;E$4,$C101:$AP101)))</f>
        <v/>
      </c>
      <c r="G101" s="29">
        <f>ROUND(E101-F101,2)</f>
        <v/>
      </c>
      <c r="H101" s="29">
        <f>N(L100)*(1+N('Debt Payoff'!$D$8)/12)</f>
        <v/>
      </c>
      <c r="I101" s="29">
        <f>MIN(H101,N('Debt Payoff'!$E$8))</f>
        <v/>
      </c>
      <c r="J101" s="29">
        <f>H101-I101</f>
        <v/>
      </c>
      <c r="K101" s="29">
        <f>MAX(0,MIN(J101,$AQ101-SUMIF($C$4:$AP$4,"&lt;"&amp;J$4,$C101:$AP101)))</f>
        <v/>
      </c>
      <c r="L101" s="29">
        <f>ROUND(J101-K101,2)</f>
        <v/>
      </c>
      <c r="M101" s="29">
        <f>N(Q100)*(1+N('Debt Payoff'!$D$9)/12)</f>
        <v/>
      </c>
      <c r="N101" s="29">
        <f>MIN(M101,N('Debt Payoff'!$E$9))</f>
        <v/>
      </c>
      <c r="O101" s="29">
        <f>M101-N101</f>
        <v/>
      </c>
      <c r="P101" s="29">
        <f>MAX(0,MIN(O101,$AQ101-SUMIF($C$4:$AP$4,"&lt;"&amp;O$4,$C101:$AP101)))</f>
        <v/>
      </c>
      <c r="Q101" s="29">
        <f>ROUND(O101-P101,2)</f>
        <v/>
      </c>
      <c r="R101" s="29">
        <f>N(V100)*(1+N('Debt Payoff'!$D$10)/12)</f>
        <v/>
      </c>
      <c r="S101" s="29">
        <f>MIN(R101,N('Debt Payoff'!$E$10))</f>
        <v/>
      </c>
      <c r="T101" s="29">
        <f>R101-S101</f>
        <v/>
      </c>
      <c r="U101" s="29">
        <f>MAX(0,MIN(T101,$AQ101-SUMIF($C$4:$AP$4,"&lt;"&amp;T$4,$C101:$AP101)))</f>
        <v/>
      </c>
      <c r="V101" s="29">
        <f>ROUND(T101-U101,2)</f>
        <v/>
      </c>
      <c r="W101" s="29">
        <f>N(AA100)*(1+N('Debt Payoff'!$D$11)/12)</f>
        <v/>
      </c>
      <c r="X101" s="29">
        <f>MIN(W101,N('Debt Payoff'!$E$11))</f>
        <v/>
      </c>
      <c r="Y101" s="29">
        <f>W101-X101</f>
        <v/>
      </c>
      <c r="Z101" s="29">
        <f>MAX(0,MIN(Y101,$AQ101-SUMIF($C$4:$AP$4,"&lt;"&amp;Y$4,$C101:$AP101)))</f>
        <v/>
      </c>
      <c r="AA101" s="29">
        <f>ROUND(Y101-Z101,2)</f>
        <v/>
      </c>
      <c r="AB101" s="29">
        <f>N(AF100)*(1+N('Debt Payoff'!$D$12)/12)</f>
        <v/>
      </c>
      <c r="AC101" s="29">
        <f>MIN(AB101,N('Debt Payoff'!$E$12))</f>
        <v/>
      </c>
      <c r="AD101" s="29">
        <f>AB101-AC101</f>
        <v/>
      </c>
      <c r="AE101" s="29">
        <f>MAX(0,MIN(AD101,$AQ101-SUMIF($C$4:$AP$4,"&lt;"&amp;AD$4,$C101:$AP101)))</f>
        <v/>
      </c>
      <c r="AF101" s="29">
        <f>ROUND(AD101-AE101,2)</f>
        <v/>
      </c>
      <c r="AG101" s="29">
        <f>N(AK100)*(1+N('Debt Payoff'!$D$13)/12)</f>
        <v/>
      </c>
      <c r="AH101" s="29">
        <f>MIN(AG101,N('Debt Payoff'!$E$13))</f>
        <v/>
      </c>
      <c r="AI101" s="29">
        <f>AG101-AH101</f>
        <v/>
      </c>
      <c r="AJ101" s="29">
        <f>MAX(0,MIN(AI101,$AQ101-SUMIF($C$4:$AP$4,"&lt;"&amp;AI$4,$C101:$AP101)))</f>
        <v/>
      </c>
      <c r="AK101" s="29">
        <f>ROUND(AI101-AJ101,2)</f>
        <v/>
      </c>
      <c r="AL101" s="29">
        <f>N(AP100)*(1+N('Debt Payoff'!$D$14)/12)</f>
        <v/>
      </c>
      <c r="AM101" s="29">
        <f>MIN(AL101,N('Debt Payoff'!$E$14))</f>
        <v/>
      </c>
      <c r="AN101" s="29">
        <f>AL101-AM101</f>
        <v/>
      </c>
      <c r="AO101" s="29">
        <f>MAX(0,MIN(AN101,$AQ101-SUMIF($C$4:$AP$4,"&lt;"&amp;AN$4,$C101:$AP101)))</f>
        <v/>
      </c>
      <c r="AP101" s="29">
        <f>ROUND(AN101-AO101,2)</f>
        <v/>
      </c>
      <c r="AQ101" s="29">
        <f>'Debt Payoff'!$C$19-(D101+I101+N101+S101+X101+AC101+AH101+AM101)</f>
        <v/>
      </c>
      <c r="AR101" s="29">
        <f>G101+L101+Q101+V101+AA101+AF101+AK101+AP101</f>
        <v/>
      </c>
      <c r="AS101" s="29">
        <f>D101+F101+I101+K101+N101+P101+S101+U101+X101+Z101+AC101+AE101+AH101+AJ101+AM101+AO101</f>
        <v/>
      </c>
      <c r="AT101" s="29">
        <f>(C101+H101+M101+R101+W101+AB101+AG101+AL101)-AR100</f>
        <v/>
      </c>
    </row>
    <row r="102">
      <c r="B102" t="n">
        <v>97</v>
      </c>
      <c r="C102" s="29">
        <f>N(G101)*(1+N('Debt Payoff'!$D$7)/12)</f>
        <v/>
      </c>
      <c r="D102" s="29">
        <f>MIN(C102,N('Debt Payoff'!$E$7))</f>
        <v/>
      </c>
      <c r="E102" s="29">
        <f>C102-D102</f>
        <v/>
      </c>
      <c r="F102" s="29">
        <f>MAX(0,MIN(E102,$AQ102-SUMIF($C$4:$AP$4,"&lt;"&amp;E$4,$C102:$AP102)))</f>
        <v/>
      </c>
      <c r="G102" s="29">
        <f>ROUND(E102-F102,2)</f>
        <v/>
      </c>
      <c r="H102" s="29">
        <f>N(L101)*(1+N('Debt Payoff'!$D$8)/12)</f>
        <v/>
      </c>
      <c r="I102" s="29">
        <f>MIN(H102,N('Debt Payoff'!$E$8))</f>
        <v/>
      </c>
      <c r="J102" s="29">
        <f>H102-I102</f>
        <v/>
      </c>
      <c r="K102" s="29">
        <f>MAX(0,MIN(J102,$AQ102-SUMIF($C$4:$AP$4,"&lt;"&amp;J$4,$C102:$AP102)))</f>
        <v/>
      </c>
      <c r="L102" s="29">
        <f>ROUND(J102-K102,2)</f>
        <v/>
      </c>
      <c r="M102" s="29">
        <f>N(Q101)*(1+N('Debt Payoff'!$D$9)/12)</f>
        <v/>
      </c>
      <c r="N102" s="29">
        <f>MIN(M102,N('Debt Payoff'!$E$9))</f>
        <v/>
      </c>
      <c r="O102" s="29">
        <f>M102-N102</f>
        <v/>
      </c>
      <c r="P102" s="29">
        <f>MAX(0,MIN(O102,$AQ102-SUMIF($C$4:$AP$4,"&lt;"&amp;O$4,$C102:$AP102)))</f>
        <v/>
      </c>
      <c r="Q102" s="29">
        <f>ROUND(O102-P102,2)</f>
        <v/>
      </c>
      <c r="R102" s="29">
        <f>N(V101)*(1+N('Debt Payoff'!$D$10)/12)</f>
        <v/>
      </c>
      <c r="S102" s="29">
        <f>MIN(R102,N('Debt Payoff'!$E$10))</f>
        <v/>
      </c>
      <c r="T102" s="29">
        <f>R102-S102</f>
        <v/>
      </c>
      <c r="U102" s="29">
        <f>MAX(0,MIN(T102,$AQ102-SUMIF($C$4:$AP$4,"&lt;"&amp;T$4,$C102:$AP102)))</f>
        <v/>
      </c>
      <c r="V102" s="29">
        <f>ROUND(T102-U102,2)</f>
        <v/>
      </c>
      <c r="W102" s="29">
        <f>N(AA101)*(1+N('Debt Payoff'!$D$11)/12)</f>
        <v/>
      </c>
      <c r="X102" s="29">
        <f>MIN(W102,N('Debt Payoff'!$E$11))</f>
        <v/>
      </c>
      <c r="Y102" s="29">
        <f>W102-X102</f>
        <v/>
      </c>
      <c r="Z102" s="29">
        <f>MAX(0,MIN(Y102,$AQ102-SUMIF($C$4:$AP$4,"&lt;"&amp;Y$4,$C102:$AP102)))</f>
        <v/>
      </c>
      <c r="AA102" s="29">
        <f>ROUND(Y102-Z102,2)</f>
        <v/>
      </c>
      <c r="AB102" s="29">
        <f>N(AF101)*(1+N('Debt Payoff'!$D$12)/12)</f>
        <v/>
      </c>
      <c r="AC102" s="29">
        <f>MIN(AB102,N('Debt Payoff'!$E$12))</f>
        <v/>
      </c>
      <c r="AD102" s="29">
        <f>AB102-AC102</f>
        <v/>
      </c>
      <c r="AE102" s="29">
        <f>MAX(0,MIN(AD102,$AQ102-SUMIF($C$4:$AP$4,"&lt;"&amp;AD$4,$C102:$AP102)))</f>
        <v/>
      </c>
      <c r="AF102" s="29">
        <f>ROUND(AD102-AE102,2)</f>
        <v/>
      </c>
      <c r="AG102" s="29">
        <f>N(AK101)*(1+N('Debt Payoff'!$D$13)/12)</f>
        <v/>
      </c>
      <c r="AH102" s="29">
        <f>MIN(AG102,N('Debt Payoff'!$E$13))</f>
        <v/>
      </c>
      <c r="AI102" s="29">
        <f>AG102-AH102</f>
        <v/>
      </c>
      <c r="AJ102" s="29">
        <f>MAX(0,MIN(AI102,$AQ102-SUMIF($C$4:$AP$4,"&lt;"&amp;AI$4,$C102:$AP102)))</f>
        <v/>
      </c>
      <c r="AK102" s="29">
        <f>ROUND(AI102-AJ102,2)</f>
        <v/>
      </c>
      <c r="AL102" s="29">
        <f>N(AP101)*(1+N('Debt Payoff'!$D$14)/12)</f>
        <v/>
      </c>
      <c r="AM102" s="29">
        <f>MIN(AL102,N('Debt Payoff'!$E$14))</f>
        <v/>
      </c>
      <c r="AN102" s="29">
        <f>AL102-AM102</f>
        <v/>
      </c>
      <c r="AO102" s="29">
        <f>MAX(0,MIN(AN102,$AQ102-SUMIF($C$4:$AP$4,"&lt;"&amp;AN$4,$C102:$AP102)))</f>
        <v/>
      </c>
      <c r="AP102" s="29">
        <f>ROUND(AN102-AO102,2)</f>
        <v/>
      </c>
      <c r="AQ102" s="29">
        <f>'Debt Payoff'!$C$19-(D102+I102+N102+S102+X102+AC102+AH102+AM102)</f>
        <v/>
      </c>
      <c r="AR102" s="29">
        <f>G102+L102+Q102+V102+AA102+AF102+AK102+AP102</f>
        <v/>
      </c>
      <c r="AS102" s="29">
        <f>D102+F102+I102+K102+N102+P102+S102+U102+X102+Z102+AC102+AE102+AH102+AJ102+AM102+AO102</f>
        <v/>
      </c>
      <c r="AT102" s="29">
        <f>(C102+H102+M102+R102+W102+AB102+AG102+AL102)-AR101</f>
        <v/>
      </c>
    </row>
    <row r="103">
      <c r="B103" t="n">
        <v>98</v>
      </c>
      <c r="C103" s="29">
        <f>N(G102)*(1+N('Debt Payoff'!$D$7)/12)</f>
        <v/>
      </c>
      <c r="D103" s="29">
        <f>MIN(C103,N('Debt Payoff'!$E$7))</f>
        <v/>
      </c>
      <c r="E103" s="29">
        <f>C103-D103</f>
        <v/>
      </c>
      <c r="F103" s="29">
        <f>MAX(0,MIN(E103,$AQ103-SUMIF($C$4:$AP$4,"&lt;"&amp;E$4,$C103:$AP103)))</f>
        <v/>
      </c>
      <c r="G103" s="29">
        <f>ROUND(E103-F103,2)</f>
        <v/>
      </c>
      <c r="H103" s="29">
        <f>N(L102)*(1+N('Debt Payoff'!$D$8)/12)</f>
        <v/>
      </c>
      <c r="I103" s="29">
        <f>MIN(H103,N('Debt Payoff'!$E$8))</f>
        <v/>
      </c>
      <c r="J103" s="29">
        <f>H103-I103</f>
        <v/>
      </c>
      <c r="K103" s="29">
        <f>MAX(0,MIN(J103,$AQ103-SUMIF($C$4:$AP$4,"&lt;"&amp;J$4,$C103:$AP103)))</f>
        <v/>
      </c>
      <c r="L103" s="29">
        <f>ROUND(J103-K103,2)</f>
        <v/>
      </c>
      <c r="M103" s="29">
        <f>N(Q102)*(1+N('Debt Payoff'!$D$9)/12)</f>
        <v/>
      </c>
      <c r="N103" s="29">
        <f>MIN(M103,N('Debt Payoff'!$E$9))</f>
        <v/>
      </c>
      <c r="O103" s="29">
        <f>M103-N103</f>
        <v/>
      </c>
      <c r="P103" s="29">
        <f>MAX(0,MIN(O103,$AQ103-SUMIF($C$4:$AP$4,"&lt;"&amp;O$4,$C103:$AP103)))</f>
        <v/>
      </c>
      <c r="Q103" s="29">
        <f>ROUND(O103-P103,2)</f>
        <v/>
      </c>
      <c r="R103" s="29">
        <f>N(V102)*(1+N('Debt Payoff'!$D$10)/12)</f>
        <v/>
      </c>
      <c r="S103" s="29">
        <f>MIN(R103,N('Debt Payoff'!$E$10))</f>
        <v/>
      </c>
      <c r="T103" s="29">
        <f>R103-S103</f>
        <v/>
      </c>
      <c r="U103" s="29">
        <f>MAX(0,MIN(T103,$AQ103-SUMIF($C$4:$AP$4,"&lt;"&amp;T$4,$C103:$AP103)))</f>
        <v/>
      </c>
      <c r="V103" s="29">
        <f>ROUND(T103-U103,2)</f>
        <v/>
      </c>
      <c r="W103" s="29">
        <f>N(AA102)*(1+N('Debt Payoff'!$D$11)/12)</f>
        <v/>
      </c>
      <c r="X103" s="29">
        <f>MIN(W103,N('Debt Payoff'!$E$11))</f>
        <v/>
      </c>
      <c r="Y103" s="29">
        <f>W103-X103</f>
        <v/>
      </c>
      <c r="Z103" s="29">
        <f>MAX(0,MIN(Y103,$AQ103-SUMIF($C$4:$AP$4,"&lt;"&amp;Y$4,$C103:$AP103)))</f>
        <v/>
      </c>
      <c r="AA103" s="29">
        <f>ROUND(Y103-Z103,2)</f>
        <v/>
      </c>
      <c r="AB103" s="29">
        <f>N(AF102)*(1+N('Debt Payoff'!$D$12)/12)</f>
        <v/>
      </c>
      <c r="AC103" s="29">
        <f>MIN(AB103,N('Debt Payoff'!$E$12))</f>
        <v/>
      </c>
      <c r="AD103" s="29">
        <f>AB103-AC103</f>
        <v/>
      </c>
      <c r="AE103" s="29">
        <f>MAX(0,MIN(AD103,$AQ103-SUMIF($C$4:$AP$4,"&lt;"&amp;AD$4,$C103:$AP103)))</f>
        <v/>
      </c>
      <c r="AF103" s="29">
        <f>ROUND(AD103-AE103,2)</f>
        <v/>
      </c>
      <c r="AG103" s="29">
        <f>N(AK102)*(1+N('Debt Payoff'!$D$13)/12)</f>
        <v/>
      </c>
      <c r="AH103" s="29">
        <f>MIN(AG103,N('Debt Payoff'!$E$13))</f>
        <v/>
      </c>
      <c r="AI103" s="29">
        <f>AG103-AH103</f>
        <v/>
      </c>
      <c r="AJ103" s="29">
        <f>MAX(0,MIN(AI103,$AQ103-SUMIF($C$4:$AP$4,"&lt;"&amp;AI$4,$C103:$AP103)))</f>
        <v/>
      </c>
      <c r="AK103" s="29">
        <f>ROUND(AI103-AJ103,2)</f>
        <v/>
      </c>
      <c r="AL103" s="29">
        <f>N(AP102)*(1+N('Debt Payoff'!$D$14)/12)</f>
        <v/>
      </c>
      <c r="AM103" s="29">
        <f>MIN(AL103,N('Debt Payoff'!$E$14))</f>
        <v/>
      </c>
      <c r="AN103" s="29">
        <f>AL103-AM103</f>
        <v/>
      </c>
      <c r="AO103" s="29">
        <f>MAX(0,MIN(AN103,$AQ103-SUMIF($C$4:$AP$4,"&lt;"&amp;AN$4,$C103:$AP103)))</f>
        <v/>
      </c>
      <c r="AP103" s="29">
        <f>ROUND(AN103-AO103,2)</f>
        <v/>
      </c>
      <c r="AQ103" s="29">
        <f>'Debt Payoff'!$C$19-(D103+I103+N103+S103+X103+AC103+AH103+AM103)</f>
        <v/>
      </c>
      <c r="AR103" s="29">
        <f>G103+L103+Q103+V103+AA103+AF103+AK103+AP103</f>
        <v/>
      </c>
      <c r="AS103" s="29">
        <f>D103+F103+I103+K103+N103+P103+S103+U103+X103+Z103+AC103+AE103+AH103+AJ103+AM103+AO103</f>
        <v/>
      </c>
      <c r="AT103" s="29">
        <f>(C103+H103+M103+R103+W103+AB103+AG103+AL103)-AR102</f>
        <v/>
      </c>
    </row>
    <row r="104">
      <c r="B104" t="n">
        <v>99</v>
      </c>
      <c r="C104" s="29">
        <f>N(G103)*(1+N('Debt Payoff'!$D$7)/12)</f>
        <v/>
      </c>
      <c r="D104" s="29">
        <f>MIN(C104,N('Debt Payoff'!$E$7))</f>
        <v/>
      </c>
      <c r="E104" s="29">
        <f>C104-D104</f>
        <v/>
      </c>
      <c r="F104" s="29">
        <f>MAX(0,MIN(E104,$AQ104-SUMIF($C$4:$AP$4,"&lt;"&amp;E$4,$C104:$AP104)))</f>
        <v/>
      </c>
      <c r="G104" s="29">
        <f>ROUND(E104-F104,2)</f>
        <v/>
      </c>
      <c r="H104" s="29">
        <f>N(L103)*(1+N('Debt Payoff'!$D$8)/12)</f>
        <v/>
      </c>
      <c r="I104" s="29">
        <f>MIN(H104,N('Debt Payoff'!$E$8))</f>
        <v/>
      </c>
      <c r="J104" s="29">
        <f>H104-I104</f>
        <v/>
      </c>
      <c r="K104" s="29">
        <f>MAX(0,MIN(J104,$AQ104-SUMIF($C$4:$AP$4,"&lt;"&amp;J$4,$C104:$AP104)))</f>
        <v/>
      </c>
      <c r="L104" s="29">
        <f>ROUND(J104-K104,2)</f>
        <v/>
      </c>
      <c r="M104" s="29">
        <f>N(Q103)*(1+N('Debt Payoff'!$D$9)/12)</f>
        <v/>
      </c>
      <c r="N104" s="29">
        <f>MIN(M104,N('Debt Payoff'!$E$9))</f>
        <v/>
      </c>
      <c r="O104" s="29">
        <f>M104-N104</f>
        <v/>
      </c>
      <c r="P104" s="29">
        <f>MAX(0,MIN(O104,$AQ104-SUMIF($C$4:$AP$4,"&lt;"&amp;O$4,$C104:$AP104)))</f>
        <v/>
      </c>
      <c r="Q104" s="29">
        <f>ROUND(O104-P104,2)</f>
        <v/>
      </c>
      <c r="R104" s="29">
        <f>N(V103)*(1+N('Debt Payoff'!$D$10)/12)</f>
        <v/>
      </c>
      <c r="S104" s="29">
        <f>MIN(R104,N('Debt Payoff'!$E$10))</f>
        <v/>
      </c>
      <c r="T104" s="29">
        <f>R104-S104</f>
        <v/>
      </c>
      <c r="U104" s="29">
        <f>MAX(0,MIN(T104,$AQ104-SUMIF($C$4:$AP$4,"&lt;"&amp;T$4,$C104:$AP104)))</f>
        <v/>
      </c>
      <c r="V104" s="29">
        <f>ROUND(T104-U104,2)</f>
        <v/>
      </c>
      <c r="W104" s="29">
        <f>N(AA103)*(1+N('Debt Payoff'!$D$11)/12)</f>
        <v/>
      </c>
      <c r="X104" s="29">
        <f>MIN(W104,N('Debt Payoff'!$E$11))</f>
        <v/>
      </c>
      <c r="Y104" s="29">
        <f>W104-X104</f>
        <v/>
      </c>
      <c r="Z104" s="29">
        <f>MAX(0,MIN(Y104,$AQ104-SUMIF($C$4:$AP$4,"&lt;"&amp;Y$4,$C104:$AP104)))</f>
        <v/>
      </c>
      <c r="AA104" s="29">
        <f>ROUND(Y104-Z104,2)</f>
        <v/>
      </c>
      <c r="AB104" s="29">
        <f>N(AF103)*(1+N('Debt Payoff'!$D$12)/12)</f>
        <v/>
      </c>
      <c r="AC104" s="29">
        <f>MIN(AB104,N('Debt Payoff'!$E$12))</f>
        <v/>
      </c>
      <c r="AD104" s="29">
        <f>AB104-AC104</f>
        <v/>
      </c>
      <c r="AE104" s="29">
        <f>MAX(0,MIN(AD104,$AQ104-SUMIF($C$4:$AP$4,"&lt;"&amp;AD$4,$C104:$AP104)))</f>
        <v/>
      </c>
      <c r="AF104" s="29">
        <f>ROUND(AD104-AE104,2)</f>
        <v/>
      </c>
      <c r="AG104" s="29">
        <f>N(AK103)*(1+N('Debt Payoff'!$D$13)/12)</f>
        <v/>
      </c>
      <c r="AH104" s="29">
        <f>MIN(AG104,N('Debt Payoff'!$E$13))</f>
        <v/>
      </c>
      <c r="AI104" s="29">
        <f>AG104-AH104</f>
        <v/>
      </c>
      <c r="AJ104" s="29">
        <f>MAX(0,MIN(AI104,$AQ104-SUMIF($C$4:$AP$4,"&lt;"&amp;AI$4,$C104:$AP104)))</f>
        <v/>
      </c>
      <c r="AK104" s="29">
        <f>ROUND(AI104-AJ104,2)</f>
        <v/>
      </c>
      <c r="AL104" s="29">
        <f>N(AP103)*(1+N('Debt Payoff'!$D$14)/12)</f>
        <v/>
      </c>
      <c r="AM104" s="29">
        <f>MIN(AL104,N('Debt Payoff'!$E$14))</f>
        <v/>
      </c>
      <c r="AN104" s="29">
        <f>AL104-AM104</f>
        <v/>
      </c>
      <c r="AO104" s="29">
        <f>MAX(0,MIN(AN104,$AQ104-SUMIF($C$4:$AP$4,"&lt;"&amp;AN$4,$C104:$AP104)))</f>
        <v/>
      </c>
      <c r="AP104" s="29">
        <f>ROUND(AN104-AO104,2)</f>
        <v/>
      </c>
      <c r="AQ104" s="29">
        <f>'Debt Payoff'!$C$19-(D104+I104+N104+S104+X104+AC104+AH104+AM104)</f>
        <v/>
      </c>
      <c r="AR104" s="29">
        <f>G104+L104+Q104+V104+AA104+AF104+AK104+AP104</f>
        <v/>
      </c>
      <c r="AS104" s="29">
        <f>D104+F104+I104+K104+N104+P104+S104+U104+X104+Z104+AC104+AE104+AH104+AJ104+AM104+AO104</f>
        <v/>
      </c>
      <c r="AT104" s="29">
        <f>(C104+H104+M104+R104+W104+AB104+AG104+AL104)-AR103</f>
        <v/>
      </c>
    </row>
    <row r="105">
      <c r="B105" t="n">
        <v>100</v>
      </c>
      <c r="C105" s="29">
        <f>N(G104)*(1+N('Debt Payoff'!$D$7)/12)</f>
        <v/>
      </c>
      <c r="D105" s="29">
        <f>MIN(C105,N('Debt Payoff'!$E$7))</f>
        <v/>
      </c>
      <c r="E105" s="29">
        <f>C105-D105</f>
        <v/>
      </c>
      <c r="F105" s="29">
        <f>MAX(0,MIN(E105,$AQ105-SUMIF($C$4:$AP$4,"&lt;"&amp;E$4,$C105:$AP105)))</f>
        <v/>
      </c>
      <c r="G105" s="29">
        <f>ROUND(E105-F105,2)</f>
        <v/>
      </c>
      <c r="H105" s="29">
        <f>N(L104)*(1+N('Debt Payoff'!$D$8)/12)</f>
        <v/>
      </c>
      <c r="I105" s="29">
        <f>MIN(H105,N('Debt Payoff'!$E$8))</f>
        <v/>
      </c>
      <c r="J105" s="29">
        <f>H105-I105</f>
        <v/>
      </c>
      <c r="K105" s="29">
        <f>MAX(0,MIN(J105,$AQ105-SUMIF($C$4:$AP$4,"&lt;"&amp;J$4,$C105:$AP105)))</f>
        <v/>
      </c>
      <c r="L105" s="29">
        <f>ROUND(J105-K105,2)</f>
        <v/>
      </c>
      <c r="M105" s="29">
        <f>N(Q104)*(1+N('Debt Payoff'!$D$9)/12)</f>
        <v/>
      </c>
      <c r="N105" s="29">
        <f>MIN(M105,N('Debt Payoff'!$E$9))</f>
        <v/>
      </c>
      <c r="O105" s="29">
        <f>M105-N105</f>
        <v/>
      </c>
      <c r="P105" s="29">
        <f>MAX(0,MIN(O105,$AQ105-SUMIF($C$4:$AP$4,"&lt;"&amp;O$4,$C105:$AP105)))</f>
        <v/>
      </c>
      <c r="Q105" s="29">
        <f>ROUND(O105-P105,2)</f>
        <v/>
      </c>
      <c r="R105" s="29">
        <f>N(V104)*(1+N('Debt Payoff'!$D$10)/12)</f>
        <v/>
      </c>
      <c r="S105" s="29">
        <f>MIN(R105,N('Debt Payoff'!$E$10))</f>
        <v/>
      </c>
      <c r="T105" s="29">
        <f>R105-S105</f>
        <v/>
      </c>
      <c r="U105" s="29">
        <f>MAX(0,MIN(T105,$AQ105-SUMIF($C$4:$AP$4,"&lt;"&amp;T$4,$C105:$AP105)))</f>
        <v/>
      </c>
      <c r="V105" s="29">
        <f>ROUND(T105-U105,2)</f>
        <v/>
      </c>
      <c r="W105" s="29">
        <f>N(AA104)*(1+N('Debt Payoff'!$D$11)/12)</f>
        <v/>
      </c>
      <c r="X105" s="29">
        <f>MIN(W105,N('Debt Payoff'!$E$11))</f>
        <v/>
      </c>
      <c r="Y105" s="29">
        <f>W105-X105</f>
        <v/>
      </c>
      <c r="Z105" s="29">
        <f>MAX(0,MIN(Y105,$AQ105-SUMIF($C$4:$AP$4,"&lt;"&amp;Y$4,$C105:$AP105)))</f>
        <v/>
      </c>
      <c r="AA105" s="29">
        <f>ROUND(Y105-Z105,2)</f>
        <v/>
      </c>
      <c r="AB105" s="29">
        <f>N(AF104)*(1+N('Debt Payoff'!$D$12)/12)</f>
        <v/>
      </c>
      <c r="AC105" s="29">
        <f>MIN(AB105,N('Debt Payoff'!$E$12))</f>
        <v/>
      </c>
      <c r="AD105" s="29">
        <f>AB105-AC105</f>
        <v/>
      </c>
      <c r="AE105" s="29">
        <f>MAX(0,MIN(AD105,$AQ105-SUMIF($C$4:$AP$4,"&lt;"&amp;AD$4,$C105:$AP105)))</f>
        <v/>
      </c>
      <c r="AF105" s="29">
        <f>ROUND(AD105-AE105,2)</f>
        <v/>
      </c>
      <c r="AG105" s="29">
        <f>N(AK104)*(1+N('Debt Payoff'!$D$13)/12)</f>
        <v/>
      </c>
      <c r="AH105" s="29">
        <f>MIN(AG105,N('Debt Payoff'!$E$13))</f>
        <v/>
      </c>
      <c r="AI105" s="29">
        <f>AG105-AH105</f>
        <v/>
      </c>
      <c r="AJ105" s="29">
        <f>MAX(0,MIN(AI105,$AQ105-SUMIF($C$4:$AP$4,"&lt;"&amp;AI$4,$C105:$AP105)))</f>
        <v/>
      </c>
      <c r="AK105" s="29">
        <f>ROUND(AI105-AJ105,2)</f>
        <v/>
      </c>
      <c r="AL105" s="29">
        <f>N(AP104)*(1+N('Debt Payoff'!$D$14)/12)</f>
        <v/>
      </c>
      <c r="AM105" s="29">
        <f>MIN(AL105,N('Debt Payoff'!$E$14))</f>
        <v/>
      </c>
      <c r="AN105" s="29">
        <f>AL105-AM105</f>
        <v/>
      </c>
      <c r="AO105" s="29">
        <f>MAX(0,MIN(AN105,$AQ105-SUMIF($C$4:$AP$4,"&lt;"&amp;AN$4,$C105:$AP105)))</f>
        <v/>
      </c>
      <c r="AP105" s="29">
        <f>ROUND(AN105-AO105,2)</f>
        <v/>
      </c>
      <c r="AQ105" s="29">
        <f>'Debt Payoff'!$C$19-(D105+I105+N105+S105+X105+AC105+AH105+AM105)</f>
        <v/>
      </c>
      <c r="AR105" s="29">
        <f>G105+L105+Q105+V105+AA105+AF105+AK105+AP105</f>
        <v/>
      </c>
      <c r="AS105" s="29">
        <f>D105+F105+I105+K105+N105+P105+S105+U105+X105+Z105+AC105+AE105+AH105+AJ105+AM105+AO105</f>
        <v/>
      </c>
      <c r="AT105" s="29">
        <f>(C105+H105+M105+R105+W105+AB105+AG105+AL105)-AR104</f>
        <v/>
      </c>
    </row>
    <row r="106">
      <c r="B106" t="n">
        <v>101</v>
      </c>
      <c r="C106" s="29">
        <f>N(G105)*(1+N('Debt Payoff'!$D$7)/12)</f>
        <v/>
      </c>
      <c r="D106" s="29">
        <f>MIN(C106,N('Debt Payoff'!$E$7))</f>
        <v/>
      </c>
      <c r="E106" s="29">
        <f>C106-D106</f>
        <v/>
      </c>
      <c r="F106" s="29">
        <f>MAX(0,MIN(E106,$AQ106-SUMIF($C$4:$AP$4,"&lt;"&amp;E$4,$C106:$AP106)))</f>
        <v/>
      </c>
      <c r="G106" s="29">
        <f>ROUND(E106-F106,2)</f>
        <v/>
      </c>
      <c r="H106" s="29">
        <f>N(L105)*(1+N('Debt Payoff'!$D$8)/12)</f>
        <v/>
      </c>
      <c r="I106" s="29">
        <f>MIN(H106,N('Debt Payoff'!$E$8))</f>
        <v/>
      </c>
      <c r="J106" s="29">
        <f>H106-I106</f>
        <v/>
      </c>
      <c r="K106" s="29">
        <f>MAX(0,MIN(J106,$AQ106-SUMIF($C$4:$AP$4,"&lt;"&amp;J$4,$C106:$AP106)))</f>
        <v/>
      </c>
      <c r="L106" s="29">
        <f>ROUND(J106-K106,2)</f>
        <v/>
      </c>
      <c r="M106" s="29">
        <f>N(Q105)*(1+N('Debt Payoff'!$D$9)/12)</f>
        <v/>
      </c>
      <c r="N106" s="29">
        <f>MIN(M106,N('Debt Payoff'!$E$9))</f>
        <v/>
      </c>
      <c r="O106" s="29">
        <f>M106-N106</f>
        <v/>
      </c>
      <c r="P106" s="29">
        <f>MAX(0,MIN(O106,$AQ106-SUMIF($C$4:$AP$4,"&lt;"&amp;O$4,$C106:$AP106)))</f>
        <v/>
      </c>
      <c r="Q106" s="29">
        <f>ROUND(O106-P106,2)</f>
        <v/>
      </c>
      <c r="R106" s="29">
        <f>N(V105)*(1+N('Debt Payoff'!$D$10)/12)</f>
        <v/>
      </c>
      <c r="S106" s="29">
        <f>MIN(R106,N('Debt Payoff'!$E$10))</f>
        <v/>
      </c>
      <c r="T106" s="29">
        <f>R106-S106</f>
        <v/>
      </c>
      <c r="U106" s="29">
        <f>MAX(0,MIN(T106,$AQ106-SUMIF($C$4:$AP$4,"&lt;"&amp;T$4,$C106:$AP106)))</f>
        <v/>
      </c>
      <c r="V106" s="29">
        <f>ROUND(T106-U106,2)</f>
        <v/>
      </c>
      <c r="W106" s="29">
        <f>N(AA105)*(1+N('Debt Payoff'!$D$11)/12)</f>
        <v/>
      </c>
      <c r="X106" s="29">
        <f>MIN(W106,N('Debt Payoff'!$E$11))</f>
        <v/>
      </c>
      <c r="Y106" s="29">
        <f>W106-X106</f>
        <v/>
      </c>
      <c r="Z106" s="29">
        <f>MAX(0,MIN(Y106,$AQ106-SUMIF($C$4:$AP$4,"&lt;"&amp;Y$4,$C106:$AP106)))</f>
        <v/>
      </c>
      <c r="AA106" s="29">
        <f>ROUND(Y106-Z106,2)</f>
        <v/>
      </c>
      <c r="AB106" s="29">
        <f>N(AF105)*(1+N('Debt Payoff'!$D$12)/12)</f>
        <v/>
      </c>
      <c r="AC106" s="29">
        <f>MIN(AB106,N('Debt Payoff'!$E$12))</f>
        <v/>
      </c>
      <c r="AD106" s="29">
        <f>AB106-AC106</f>
        <v/>
      </c>
      <c r="AE106" s="29">
        <f>MAX(0,MIN(AD106,$AQ106-SUMIF($C$4:$AP$4,"&lt;"&amp;AD$4,$C106:$AP106)))</f>
        <v/>
      </c>
      <c r="AF106" s="29">
        <f>ROUND(AD106-AE106,2)</f>
        <v/>
      </c>
      <c r="AG106" s="29">
        <f>N(AK105)*(1+N('Debt Payoff'!$D$13)/12)</f>
        <v/>
      </c>
      <c r="AH106" s="29">
        <f>MIN(AG106,N('Debt Payoff'!$E$13))</f>
        <v/>
      </c>
      <c r="AI106" s="29">
        <f>AG106-AH106</f>
        <v/>
      </c>
      <c r="AJ106" s="29">
        <f>MAX(0,MIN(AI106,$AQ106-SUMIF($C$4:$AP$4,"&lt;"&amp;AI$4,$C106:$AP106)))</f>
        <v/>
      </c>
      <c r="AK106" s="29">
        <f>ROUND(AI106-AJ106,2)</f>
        <v/>
      </c>
      <c r="AL106" s="29">
        <f>N(AP105)*(1+N('Debt Payoff'!$D$14)/12)</f>
        <v/>
      </c>
      <c r="AM106" s="29">
        <f>MIN(AL106,N('Debt Payoff'!$E$14))</f>
        <v/>
      </c>
      <c r="AN106" s="29">
        <f>AL106-AM106</f>
        <v/>
      </c>
      <c r="AO106" s="29">
        <f>MAX(0,MIN(AN106,$AQ106-SUMIF($C$4:$AP$4,"&lt;"&amp;AN$4,$C106:$AP106)))</f>
        <v/>
      </c>
      <c r="AP106" s="29">
        <f>ROUND(AN106-AO106,2)</f>
        <v/>
      </c>
      <c r="AQ106" s="29">
        <f>'Debt Payoff'!$C$19-(D106+I106+N106+S106+X106+AC106+AH106+AM106)</f>
        <v/>
      </c>
      <c r="AR106" s="29">
        <f>G106+L106+Q106+V106+AA106+AF106+AK106+AP106</f>
        <v/>
      </c>
      <c r="AS106" s="29">
        <f>D106+F106+I106+K106+N106+P106+S106+U106+X106+Z106+AC106+AE106+AH106+AJ106+AM106+AO106</f>
        <v/>
      </c>
      <c r="AT106" s="29">
        <f>(C106+H106+M106+R106+W106+AB106+AG106+AL106)-AR105</f>
        <v/>
      </c>
    </row>
    <row r="107">
      <c r="B107" t="n">
        <v>102</v>
      </c>
      <c r="C107" s="29">
        <f>N(G106)*(1+N('Debt Payoff'!$D$7)/12)</f>
        <v/>
      </c>
      <c r="D107" s="29">
        <f>MIN(C107,N('Debt Payoff'!$E$7))</f>
        <v/>
      </c>
      <c r="E107" s="29">
        <f>C107-D107</f>
        <v/>
      </c>
      <c r="F107" s="29">
        <f>MAX(0,MIN(E107,$AQ107-SUMIF($C$4:$AP$4,"&lt;"&amp;E$4,$C107:$AP107)))</f>
        <v/>
      </c>
      <c r="G107" s="29">
        <f>ROUND(E107-F107,2)</f>
        <v/>
      </c>
      <c r="H107" s="29">
        <f>N(L106)*(1+N('Debt Payoff'!$D$8)/12)</f>
        <v/>
      </c>
      <c r="I107" s="29">
        <f>MIN(H107,N('Debt Payoff'!$E$8))</f>
        <v/>
      </c>
      <c r="J107" s="29">
        <f>H107-I107</f>
        <v/>
      </c>
      <c r="K107" s="29">
        <f>MAX(0,MIN(J107,$AQ107-SUMIF($C$4:$AP$4,"&lt;"&amp;J$4,$C107:$AP107)))</f>
        <v/>
      </c>
      <c r="L107" s="29">
        <f>ROUND(J107-K107,2)</f>
        <v/>
      </c>
      <c r="M107" s="29">
        <f>N(Q106)*(1+N('Debt Payoff'!$D$9)/12)</f>
        <v/>
      </c>
      <c r="N107" s="29">
        <f>MIN(M107,N('Debt Payoff'!$E$9))</f>
        <v/>
      </c>
      <c r="O107" s="29">
        <f>M107-N107</f>
        <v/>
      </c>
      <c r="P107" s="29">
        <f>MAX(0,MIN(O107,$AQ107-SUMIF($C$4:$AP$4,"&lt;"&amp;O$4,$C107:$AP107)))</f>
        <v/>
      </c>
      <c r="Q107" s="29">
        <f>ROUND(O107-P107,2)</f>
        <v/>
      </c>
      <c r="R107" s="29">
        <f>N(V106)*(1+N('Debt Payoff'!$D$10)/12)</f>
        <v/>
      </c>
      <c r="S107" s="29">
        <f>MIN(R107,N('Debt Payoff'!$E$10))</f>
        <v/>
      </c>
      <c r="T107" s="29">
        <f>R107-S107</f>
        <v/>
      </c>
      <c r="U107" s="29">
        <f>MAX(0,MIN(T107,$AQ107-SUMIF($C$4:$AP$4,"&lt;"&amp;T$4,$C107:$AP107)))</f>
        <v/>
      </c>
      <c r="V107" s="29">
        <f>ROUND(T107-U107,2)</f>
        <v/>
      </c>
      <c r="W107" s="29">
        <f>N(AA106)*(1+N('Debt Payoff'!$D$11)/12)</f>
        <v/>
      </c>
      <c r="X107" s="29">
        <f>MIN(W107,N('Debt Payoff'!$E$11))</f>
        <v/>
      </c>
      <c r="Y107" s="29">
        <f>W107-X107</f>
        <v/>
      </c>
      <c r="Z107" s="29">
        <f>MAX(0,MIN(Y107,$AQ107-SUMIF($C$4:$AP$4,"&lt;"&amp;Y$4,$C107:$AP107)))</f>
        <v/>
      </c>
      <c r="AA107" s="29">
        <f>ROUND(Y107-Z107,2)</f>
        <v/>
      </c>
      <c r="AB107" s="29">
        <f>N(AF106)*(1+N('Debt Payoff'!$D$12)/12)</f>
        <v/>
      </c>
      <c r="AC107" s="29">
        <f>MIN(AB107,N('Debt Payoff'!$E$12))</f>
        <v/>
      </c>
      <c r="AD107" s="29">
        <f>AB107-AC107</f>
        <v/>
      </c>
      <c r="AE107" s="29">
        <f>MAX(0,MIN(AD107,$AQ107-SUMIF($C$4:$AP$4,"&lt;"&amp;AD$4,$C107:$AP107)))</f>
        <v/>
      </c>
      <c r="AF107" s="29">
        <f>ROUND(AD107-AE107,2)</f>
        <v/>
      </c>
      <c r="AG107" s="29">
        <f>N(AK106)*(1+N('Debt Payoff'!$D$13)/12)</f>
        <v/>
      </c>
      <c r="AH107" s="29">
        <f>MIN(AG107,N('Debt Payoff'!$E$13))</f>
        <v/>
      </c>
      <c r="AI107" s="29">
        <f>AG107-AH107</f>
        <v/>
      </c>
      <c r="AJ107" s="29">
        <f>MAX(0,MIN(AI107,$AQ107-SUMIF($C$4:$AP$4,"&lt;"&amp;AI$4,$C107:$AP107)))</f>
        <v/>
      </c>
      <c r="AK107" s="29">
        <f>ROUND(AI107-AJ107,2)</f>
        <v/>
      </c>
      <c r="AL107" s="29">
        <f>N(AP106)*(1+N('Debt Payoff'!$D$14)/12)</f>
        <v/>
      </c>
      <c r="AM107" s="29">
        <f>MIN(AL107,N('Debt Payoff'!$E$14))</f>
        <v/>
      </c>
      <c r="AN107" s="29">
        <f>AL107-AM107</f>
        <v/>
      </c>
      <c r="AO107" s="29">
        <f>MAX(0,MIN(AN107,$AQ107-SUMIF($C$4:$AP$4,"&lt;"&amp;AN$4,$C107:$AP107)))</f>
        <v/>
      </c>
      <c r="AP107" s="29">
        <f>ROUND(AN107-AO107,2)</f>
        <v/>
      </c>
      <c r="AQ107" s="29">
        <f>'Debt Payoff'!$C$19-(D107+I107+N107+S107+X107+AC107+AH107+AM107)</f>
        <v/>
      </c>
      <c r="AR107" s="29">
        <f>G107+L107+Q107+V107+AA107+AF107+AK107+AP107</f>
        <v/>
      </c>
      <c r="AS107" s="29">
        <f>D107+F107+I107+K107+N107+P107+S107+U107+X107+Z107+AC107+AE107+AH107+AJ107+AM107+AO107</f>
        <v/>
      </c>
      <c r="AT107" s="29">
        <f>(C107+H107+M107+R107+W107+AB107+AG107+AL107)-AR106</f>
        <v/>
      </c>
    </row>
    <row r="108">
      <c r="B108" t="n">
        <v>103</v>
      </c>
      <c r="C108" s="29">
        <f>N(G107)*(1+N('Debt Payoff'!$D$7)/12)</f>
        <v/>
      </c>
      <c r="D108" s="29">
        <f>MIN(C108,N('Debt Payoff'!$E$7))</f>
        <v/>
      </c>
      <c r="E108" s="29">
        <f>C108-D108</f>
        <v/>
      </c>
      <c r="F108" s="29">
        <f>MAX(0,MIN(E108,$AQ108-SUMIF($C$4:$AP$4,"&lt;"&amp;E$4,$C108:$AP108)))</f>
        <v/>
      </c>
      <c r="G108" s="29">
        <f>ROUND(E108-F108,2)</f>
        <v/>
      </c>
      <c r="H108" s="29">
        <f>N(L107)*(1+N('Debt Payoff'!$D$8)/12)</f>
        <v/>
      </c>
      <c r="I108" s="29">
        <f>MIN(H108,N('Debt Payoff'!$E$8))</f>
        <v/>
      </c>
      <c r="J108" s="29">
        <f>H108-I108</f>
        <v/>
      </c>
      <c r="K108" s="29">
        <f>MAX(0,MIN(J108,$AQ108-SUMIF($C$4:$AP$4,"&lt;"&amp;J$4,$C108:$AP108)))</f>
        <v/>
      </c>
      <c r="L108" s="29">
        <f>ROUND(J108-K108,2)</f>
        <v/>
      </c>
      <c r="M108" s="29">
        <f>N(Q107)*(1+N('Debt Payoff'!$D$9)/12)</f>
        <v/>
      </c>
      <c r="N108" s="29">
        <f>MIN(M108,N('Debt Payoff'!$E$9))</f>
        <v/>
      </c>
      <c r="O108" s="29">
        <f>M108-N108</f>
        <v/>
      </c>
      <c r="P108" s="29">
        <f>MAX(0,MIN(O108,$AQ108-SUMIF($C$4:$AP$4,"&lt;"&amp;O$4,$C108:$AP108)))</f>
        <v/>
      </c>
      <c r="Q108" s="29">
        <f>ROUND(O108-P108,2)</f>
        <v/>
      </c>
      <c r="R108" s="29">
        <f>N(V107)*(1+N('Debt Payoff'!$D$10)/12)</f>
        <v/>
      </c>
      <c r="S108" s="29">
        <f>MIN(R108,N('Debt Payoff'!$E$10))</f>
        <v/>
      </c>
      <c r="T108" s="29">
        <f>R108-S108</f>
        <v/>
      </c>
      <c r="U108" s="29">
        <f>MAX(0,MIN(T108,$AQ108-SUMIF($C$4:$AP$4,"&lt;"&amp;T$4,$C108:$AP108)))</f>
        <v/>
      </c>
      <c r="V108" s="29">
        <f>ROUND(T108-U108,2)</f>
        <v/>
      </c>
      <c r="W108" s="29">
        <f>N(AA107)*(1+N('Debt Payoff'!$D$11)/12)</f>
        <v/>
      </c>
      <c r="X108" s="29">
        <f>MIN(W108,N('Debt Payoff'!$E$11))</f>
        <v/>
      </c>
      <c r="Y108" s="29">
        <f>W108-X108</f>
        <v/>
      </c>
      <c r="Z108" s="29">
        <f>MAX(0,MIN(Y108,$AQ108-SUMIF($C$4:$AP$4,"&lt;"&amp;Y$4,$C108:$AP108)))</f>
        <v/>
      </c>
      <c r="AA108" s="29">
        <f>ROUND(Y108-Z108,2)</f>
        <v/>
      </c>
      <c r="AB108" s="29">
        <f>N(AF107)*(1+N('Debt Payoff'!$D$12)/12)</f>
        <v/>
      </c>
      <c r="AC108" s="29">
        <f>MIN(AB108,N('Debt Payoff'!$E$12))</f>
        <v/>
      </c>
      <c r="AD108" s="29">
        <f>AB108-AC108</f>
        <v/>
      </c>
      <c r="AE108" s="29">
        <f>MAX(0,MIN(AD108,$AQ108-SUMIF($C$4:$AP$4,"&lt;"&amp;AD$4,$C108:$AP108)))</f>
        <v/>
      </c>
      <c r="AF108" s="29">
        <f>ROUND(AD108-AE108,2)</f>
        <v/>
      </c>
      <c r="AG108" s="29">
        <f>N(AK107)*(1+N('Debt Payoff'!$D$13)/12)</f>
        <v/>
      </c>
      <c r="AH108" s="29">
        <f>MIN(AG108,N('Debt Payoff'!$E$13))</f>
        <v/>
      </c>
      <c r="AI108" s="29">
        <f>AG108-AH108</f>
        <v/>
      </c>
      <c r="AJ108" s="29">
        <f>MAX(0,MIN(AI108,$AQ108-SUMIF($C$4:$AP$4,"&lt;"&amp;AI$4,$C108:$AP108)))</f>
        <v/>
      </c>
      <c r="AK108" s="29">
        <f>ROUND(AI108-AJ108,2)</f>
        <v/>
      </c>
      <c r="AL108" s="29">
        <f>N(AP107)*(1+N('Debt Payoff'!$D$14)/12)</f>
        <v/>
      </c>
      <c r="AM108" s="29">
        <f>MIN(AL108,N('Debt Payoff'!$E$14))</f>
        <v/>
      </c>
      <c r="AN108" s="29">
        <f>AL108-AM108</f>
        <v/>
      </c>
      <c r="AO108" s="29">
        <f>MAX(0,MIN(AN108,$AQ108-SUMIF($C$4:$AP$4,"&lt;"&amp;AN$4,$C108:$AP108)))</f>
        <v/>
      </c>
      <c r="AP108" s="29">
        <f>ROUND(AN108-AO108,2)</f>
        <v/>
      </c>
      <c r="AQ108" s="29">
        <f>'Debt Payoff'!$C$19-(D108+I108+N108+S108+X108+AC108+AH108+AM108)</f>
        <v/>
      </c>
      <c r="AR108" s="29">
        <f>G108+L108+Q108+V108+AA108+AF108+AK108+AP108</f>
        <v/>
      </c>
      <c r="AS108" s="29">
        <f>D108+F108+I108+K108+N108+P108+S108+U108+X108+Z108+AC108+AE108+AH108+AJ108+AM108+AO108</f>
        <v/>
      </c>
      <c r="AT108" s="29">
        <f>(C108+H108+M108+R108+W108+AB108+AG108+AL108)-AR107</f>
        <v/>
      </c>
    </row>
    <row r="109">
      <c r="B109" t="n">
        <v>104</v>
      </c>
      <c r="C109" s="29">
        <f>N(G108)*(1+N('Debt Payoff'!$D$7)/12)</f>
        <v/>
      </c>
      <c r="D109" s="29">
        <f>MIN(C109,N('Debt Payoff'!$E$7))</f>
        <v/>
      </c>
      <c r="E109" s="29">
        <f>C109-D109</f>
        <v/>
      </c>
      <c r="F109" s="29">
        <f>MAX(0,MIN(E109,$AQ109-SUMIF($C$4:$AP$4,"&lt;"&amp;E$4,$C109:$AP109)))</f>
        <v/>
      </c>
      <c r="G109" s="29">
        <f>ROUND(E109-F109,2)</f>
        <v/>
      </c>
      <c r="H109" s="29">
        <f>N(L108)*(1+N('Debt Payoff'!$D$8)/12)</f>
        <v/>
      </c>
      <c r="I109" s="29">
        <f>MIN(H109,N('Debt Payoff'!$E$8))</f>
        <v/>
      </c>
      <c r="J109" s="29">
        <f>H109-I109</f>
        <v/>
      </c>
      <c r="K109" s="29">
        <f>MAX(0,MIN(J109,$AQ109-SUMIF($C$4:$AP$4,"&lt;"&amp;J$4,$C109:$AP109)))</f>
        <v/>
      </c>
      <c r="L109" s="29">
        <f>ROUND(J109-K109,2)</f>
        <v/>
      </c>
      <c r="M109" s="29">
        <f>N(Q108)*(1+N('Debt Payoff'!$D$9)/12)</f>
        <v/>
      </c>
      <c r="N109" s="29">
        <f>MIN(M109,N('Debt Payoff'!$E$9))</f>
        <v/>
      </c>
      <c r="O109" s="29">
        <f>M109-N109</f>
        <v/>
      </c>
      <c r="P109" s="29">
        <f>MAX(0,MIN(O109,$AQ109-SUMIF($C$4:$AP$4,"&lt;"&amp;O$4,$C109:$AP109)))</f>
        <v/>
      </c>
      <c r="Q109" s="29">
        <f>ROUND(O109-P109,2)</f>
        <v/>
      </c>
      <c r="R109" s="29">
        <f>N(V108)*(1+N('Debt Payoff'!$D$10)/12)</f>
        <v/>
      </c>
      <c r="S109" s="29">
        <f>MIN(R109,N('Debt Payoff'!$E$10))</f>
        <v/>
      </c>
      <c r="T109" s="29">
        <f>R109-S109</f>
        <v/>
      </c>
      <c r="U109" s="29">
        <f>MAX(0,MIN(T109,$AQ109-SUMIF($C$4:$AP$4,"&lt;"&amp;T$4,$C109:$AP109)))</f>
        <v/>
      </c>
      <c r="V109" s="29">
        <f>ROUND(T109-U109,2)</f>
        <v/>
      </c>
      <c r="W109" s="29">
        <f>N(AA108)*(1+N('Debt Payoff'!$D$11)/12)</f>
        <v/>
      </c>
      <c r="X109" s="29">
        <f>MIN(W109,N('Debt Payoff'!$E$11))</f>
        <v/>
      </c>
      <c r="Y109" s="29">
        <f>W109-X109</f>
        <v/>
      </c>
      <c r="Z109" s="29">
        <f>MAX(0,MIN(Y109,$AQ109-SUMIF($C$4:$AP$4,"&lt;"&amp;Y$4,$C109:$AP109)))</f>
        <v/>
      </c>
      <c r="AA109" s="29">
        <f>ROUND(Y109-Z109,2)</f>
        <v/>
      </c>
      <c r="AB109" s="29">
        <f>N(AF108)*(1+N('Debt Payoff'!$D$12)/12)</f>
        <v/>
      </c>
      <c r="AC109" s="29">
        <f>MIN(AB109,N('Debt Payoff'!$E$12))</f>
        <v/>
      </c>
      <c r="AD109" s="29">
        <f>AB109-AC109</f>
        <v/>
      </c>
      <c r="AE109" s="29">
        <f>MAX(0,MIN(AD109,$AQ109-SUMIF($C$4:$AP$4,"&lt;"&amp;AD$4,$C109:$AP109)))</f>
        <v/>
      </c>
      <c r="AF109" s="29">
        <f>ROUND(AD109-AE109,2)</f>
        <v/>
      </c>
      <c r="AG109" s="29">
        <f>N(AK108)*(1+N('Debt Payoff'!$D$13)/12)</f>
        <v/>
      </c>
      <c r="AH109" s="29">
        <f>MIN(AG109,N('Debt Payoff'!$E$13))</f>
        <v/>
      </c>
      <c r="AI109" s="29">
        <f>AG109-AH109</f>
        <v/>
      </c>
      <c r="AJ109" s="29">
        <f>MAX(0,MIN(AI109,$AQ109-SUMIF($C$4:$AP$4,"&lt;"&amp;AI$4,$C109:$AP109)))</f>
        <v/>
      </c>
      <c r="AK109" s="29">
        <f>ROUND(AI109-AJ109,2)</f>
        <v/>
      </c>
      <c r="AL109" s="29">
        <f>N(AP108)*(1+N('Debt Payoff'!$D$14)/12)</f>
        <v/>
      </c>
      <c r="AM109" s="29">
        <f>MIN(AL109,N('Debt Payoff'!$E$14))</f>
        <v/>
      </c>
      <c r="AN109" s="29">
        <f>AL109-AM109</f>
        <v/>
      </c>
      <c r="AO109" s="29">
        <f>MAX(0,MIN(AN109,$AQ109-SUMIF($C$4:$AP$4,"&lt;"&amp;AN$4,$C109:$AP109)))</f>
        <v/>
      </c>
      <c r="AP109" s="29">
        <f>ROUND(AN109-AO109,2)</f>
        <v/>
      </c>
      <c r="AQ109" s="29">
        <f>'Debt Payoff'!$C$19-(D109+I109+N109+S109+X109+AC109+AH109+AM109)</f>
        <v/>
      </c>
      <c r="AR109" s="29">
        <f>G109+L109+Q109+V109+AA109+AF109+AK109+AP109</f>
        <v/>
      </c>
      <c r="AS109" s="29">
        <f>D109+F109+I109+K109+N109+P109+S109+U109+X109+Z109+AC109+AE109+AH109+AJ109+AM109+AO109</f>
        <v/>
      </c>
      <c r="AT109" s="29">
        <f>(C109+H109+M109+R109+W109+AB109+AG109+AL109)-AR108</f>
        <v/>
      </c>
    </row>
    <row r="110">
      <c r="B110" t="n">
        <v>105</v>
      </c>
      <c r="C110" s="29">
        <f>N(G109)*(1+N('Debt Payoff'!$D$7)/12)</f>
        <v/>
      </c>
      <c r="D110" s="29">
        <f>MIN(C110,N('Debt Payoff'!$E$7))</f>
        <v/>
      </c>
      <c r="E110" s="29">
        <f>C110-D110</f>
        <v/>
      </c>
      <c r="F110" s="29">
        <f>MAX(0,MIN(E110,$AQ110-SUMIF($C$4:$AP$4,"&lt;"&amp;E$4,$C110:$AP110)))</f>
        <v/>
      </c>
      <c r="G110" s="29">
        <f>ROUND(E110-F110,2)</f>
        <v/>
      </c>
      <c r="H110" s="29">
        <f>N(L109)*(1+N('Debt Payoff'!$D$8)/12)</f>
        <v/>
      </c>
      <c r="I110" s="29">
        <f>MIN(H110,N('Debt Payoff'!$E$8))</f>
        <v/>
      </c>
      <c r="J110" s="29">
        <f>H110-I110</f>
        <v/>
      </c>
      <c r="K110" s="29">
        <f>MAX(0,MIN(J110,$AQ110-SUMIF($C$4:$AP$4,"&lt;"&amp;J$4,$C110:$AP110)))</f>
        <v/>
      </c>
      <c r="L110" s="29">
        <f>ROUND(J110-K110,2)</f>
        <v/>
      </c>
      <c r="M110" s="29">
        <f>N(Q109)*(1+N('Debt Payoff'!$D$9)/12)</f>
        <v/>
      </c>
      <c r="N110" s="29">
        <f>MIN(M110,N('Debt Payoff'!$E$9))</f>
        <v/>
      </c>
      <c r="O110" s="29">
        <f>M110-N110</f>
        <v/>
      </c>
      <c r="P110" s="29">
        <f>MAX(0,MIN(O110,$AQ110-SUMIF($C$4:$AP$4,"&lt;"&amp;O$4,$C110:$AP110)))</f>
        <v/>
      </c>
      <c r="Q110" s="29">
        <f>ROUND(O110-P110,2)</f>
        <v/>
      </c>
      <c r="R110" s="29">
        <f>N(V109)*(1+N('Debt Payoff'!$D$10)/12)</f>
        <v/>
      </c>
      <c r="S110" s="29">
        <f>MIN(R110,N('Debt Payoff'!$E$10))</f>
        <v/>
      </c>
      <c r="T110" s="29">
        <f>R110-S110</f>
        <v/>
      </c>
      <c r="U110" s="29">
        <f>MAX(0,MIN(T110,$AQ110-SUMIF($C$4:$AP$4,"&lt;"&amp;T$4,$C110:$AP110)))</f>
        <v/>
      </c>
      <c r="V110" s="29">
        <f>ROUND(T110-U110,2)</f>
        <v/>
      </c>
      <c r="W110" s="29">
        <f>N(AA109)*(1+N('Debt Payoff'!$D$11)/12)</f>
        <v/>
      </c>
      <c r="X110" s="29">
        <f>MIN(W110,N('Debt Payoff'!$E$11))</f>
        <v/>
      </c>
      <c r="Y110" s="29">
        <f>W110-X110</f>
        <v/>
      </c>
      <c r="Z110" s="29">
        <f>MAX(0,MIN(Y110,$AQ110-SUMIF($C$4:$AP$4,"&lt;"&amp;Y$4,$C110:$AP110)))</f>
        <v/>
      </c>
      <c r="AA110" s="29">
        <f>ROUND(Y110-Z110,2)</f>
        <v/>
      </c>
      <c r="AB110" s="29">
        <f>N(AF109)*(1+N('Debt Payoff'!$D$12)/12)</f>
        <v/>
      </c>
      <c r="AC110" s="29">
        <f>MIN(AB110,N('Debt Payoff'!$E$12))</f>
        <v/>
      </c>
      <c r="AD110" s="29">
        <f>AB110-AC110</f>
        <v/>
      </c>
      <c r="AE110" s="29">
        <f>MAX(0,MIN(AD110,$AQ110-SUMIF($C$4:$AP$4,"&lt;"&amp;AD$4,$C110:$AP110)))</f>
        <v/>
      </c>
      <c r="AF110" s="29">
        <f>ROUND(AD110-AE110,2)</f>
        <v/>
      </c>
      <c r="AG110" s="29">
        <f>N(AK109)*(1+N('Debt Payoff'!$D$13)/12)</f>
        <v/>
      </c>
      <c r="AH110" s="29">
        <f>MIN(AG110,N('Debt Payoff'!$E$13))</f>
        <v/>
      </c>
      <c r="AI110" s="29">
        <f>AG110-AH110</f>
        <v/>
      </c>
      <c r="AJ110" s="29">
        <f>MAX(0,MIN(AI110,$AQ110-SUMIF($C$4:$AP$4,"&lt;"&amp;AI$4,$C110:$AP110)))</f>
        <v/>
      </c>
      <c r="AK110" s="29">
        <f>ROUND(AI110-AJ110,2)</f>
        <v/>
      </c>
      <c r="AL110" s="29">
        <f>N(AP109)*(1+N('Debt Payoff'!$D$14)/12)</f>
        <v/>
      </c>
      <c r="AM110" s="29">
        <f>MIN(AL110,N('Debt Payoff'!$E$14))</f>
        <v/>
      </c>
      <c r="AN110" s="29">
        <f>AL110-AM110</f>
        <v/>
      </c>
      <c r="AO110" s="29">
        <f>MAX(0,MIN(AN110,$AQ110-SUMIF($C$4:$AP$4,"&lt;"&amp;AN$4,$C110:$AP110)))</f>
        <v/>
      </c>
      <c r="AP110" s="29">
        <f>ROUND(AN110-AO110,2)</f>
        <v/>
      </c>
      <c r="AQ110" s="29">
        <f>'Debt Payoff'!$C$19-(D110+I110+N110+S110+X110+AC110+AH110+AM110)</f>
        <v/>
      </c>
      <c r="AR110" s="29">
        <f>G110+L110+Q110+V110+AA110+AF110+AK110+AP110</f>
        <v/>
      </c>
      <c r="AS110" s="29">
        <f>D110+F110+I110+K110+N110+P110+S110+U110+X110+Z110+AC110+AE110+AH110+AJ110+AM110+AO110</f>
        <v/>
      </c>
      <c r="AT110" s="29">
        <f>(C110+H110+M110+R110+W110+AB110+AG110+AL110)-AR109</f>
        <v/>
      </c>
    </row>
    <row r="111">
      <c r="B111" t="n">
        <v>106</v>
      </c>
      <c r="C111" s="29">
        <f>N(G110)*(1+N('Debt Payoff'!$D$7)/12)</f>
        <v/>
      </c>
      <c r="D111" s="29">
        <f>MIN(C111,N('Debt Payoff'!$E$7))</f>
        <v/>
      </c>
      <c r="E111" s="29">
        <f>C111-D111</f>
        <v/>
      </c>
      <c r="F111" s="29">
        <f>MAX(0,MIN(E111,$AQ111-SUMIF($C$4:$AP$4,"&lt;"&amp;E$4,$C111:$AP111)))</f>
        <v/>
      </c>
      <c r="G111" s="29">
        <f>ROUND(E111-F111,2)</f>
        <v/>
      </c>
      <c r="H111" s="29">
        <f>N(L110)*(1+N('Debt Payoff'!$D$8)/12)</f>
        <v/>
      </c>
      <c r="I111" s="29">
        <f>MIN(H111,N('Debt Payoff'!$E$8))</f>
        <v/>
      </c>
      <c r="J111" s="29">
        <f>H111-I111</f>
        <v/>
      </c>
      <c r="K111" s="29">
        <f>MAX(0,MIN(J111,$AQ111-SUMIF($C$4:$AP$4,"&lt;"&amp;J$4,$C111:$AP111)))</f>
        <v/>
      </c>
      <c r="L111" s="29">
        <f>ROUND(J111-K111,2)</f>
        <v/>
      </c>
      <c r="M111" s="29">
        <f>N(Q110)*(1+N('Debt Payoff'!$D$9)/12)</f>
        <v/>
      </c>
      <c r="N111" s="29">
        <f>MIN(M111,N('Debt Payoff'!$E$9))</f>
        <v/>
      </c>
      <c r="O111" s="29">
        <f>M111-N111</f>
        <v/>
      </c>
      <c r="P111" s="29">
        <f>MAX(0,MIN(O111,$AQ111-SUMIF($C$4:$AP$4,"&lt;"&amp;O$4,$C111:$AP111)))</f>
        <v/>
      </c>
      <c r="Q111" s="29">
        <f>ROUND(O111-P111,2)</f>
        <v/>
      </c>
      <c r="R111" s="29">
        <f>N(V110)*(1+N('Debt Payoff'!$D$10)/12)</f>
        <v/>
      </c>
      <c r="S111" s="29">
        <f>MIN(R111,N('Debt Payoff'!$E$10))</f>
        <v/>
      </c>
      <c r="T111" s="29">
        <f>R111-S111</f>
        <v/>
      </c>
      <c r="U111" s="29">
        <f>MAX(0,MIN(T111,$AQ111-SUMIF($C$4:$AP$4,"&lt;"&amp;T$4,$C111:$AP111)))</f>
        <v/>
      </c>
      <c r="V111" s="29">
        <f>ROUND(T111-U111,2)</f>
        <v/>
      </c>
      <c r="W111" s="29">
        <f>N(AA110)*(1+N('Debt Payoff'!$D$11)/12)</f>
        <v/>
      </c>
      <c r="X111" s="29">
        <f>MIN(W111,N('Debt Payoff'!$E$11))</f>
        <v/>
      </c>
      <c r="Y111" s="29">
        <f>W111-X111</f>
        <v/>
      </c>
      <c r="Z111" s="29">
        <f>MAX(0,MIN(Y111,$AQ111-SUMIF($C$4:$AP$4,"&lt;"&amp;Y$4,$C111:$AP111)))</f>
        <v/>
      </c>
      <c r="AA111" s="29">
        <f>ROUND(Y111-Z111,2)</f>
        <v/>
      </c>
      <c r="AB111" s="29">
        <f>N(AF110)*(1+N('Debt Payoff'!$D$12)/12)</f>
        <v/>
      </c>
      <c r="AC111" s="29">
        <f>MIN(AB111,N('Debt Payoff'!$E$12))</f>
        <v/>
      </c>
      <c r="AD111" s="29">
        <f>AB111-AC111</f>
        <v/>
      </c>
      <c r="AE111" s="29">
        <f>MAX(0,MIN(AD111,$AQ111-SUMIF($C$4:$AP$4,"&lt;"&amp;AD$4,$C111:$AP111)))</f>
        <v/>
      </c>
      <c r="AF111" s="29">
        <f>ROUND(AD111-AE111,2)</f>
        <v/>
      </c>
      <c r="AG111" s="29">
        <f>N(AK110)*(1+N('Debt Payoff'!$D$13)/12)</f>
        <v/>
      </c>
      <c r="AH111" s="29">
        <f>MIN(AG111,N('Debt Payoff'!$E$13))</f>
        <v/>
      </c>
      <c r="AI111" s="29">
        <f>AG111-AH111</f>
        <v/>
      </c>
      <c r="AJ111" s="29">
        <f>MAX(0,MIN(AI111,$AQ111-SUMIF($C$4:$AP$4,"&lt;"&amp;AI$4,$C111:$AP111)))</f>
        <v/>
      </c>
      <c r="AK111" s="29">
        <f>ROUND(AI111-AJ111,2)</f>
        <v/>
      </c>
      <c r="AL111" s="29">
        <f>N(AP110)*(1+N('Debt Payoff'!$D$14)/12)</f>
        <v/>
      </c>
      <c r="AM111" s="29">
        <f>MIN(AL111,N('Debt Payoff'!$E$14))</f>
        <v/>
      </c>
      <c r="AN111" s="29">
        <f>AL111-AM111</f>
        <v/>
      </c>
      <c r="AO111" s="29">
        <f>MAX(0,MIN(AN111,$AQ111-SUMIF($C$4:$AP$4,"&lt;"&amp;AN$4,$C111:$AP111)))</f>
        <v/>
      </c>
      <c r="AP111" s="29">
        <f>ROUND(AN111-AO111,2)</f>
        <v/>
      </c>
      <c r="AQ111" s="29">
        <f>'Debt Payoff'!$C$19-(D111+I111+N111+S111+X111+AC111+AH111+AM111)</f>
        <v/>
      </c>
      <c r="AR111" s="29">
        <f>G111+L111+Q111+V111+AA111+AF111+AK111+AP111</f>
        <v/>
      </c>
      <c r="AS111" s="29">
        <f>D111+F111+I111+K111+N111+P111+S111+U111+X111+Z111+AC111+AE111+AH111+AJ111+AM111+AO111</f>
        <v/>
      </c>
      <c r="AT111" s="29">
        <f>(C111+H111+M111+R111+W111+AB111+AG111+AL111)-AR110</f>
        <v/>
      </c>
    </row>
    <row r="112">
      <c r="B112" t="n">
        <v>107</v>
      </c>
      <c r="C112" s="29">
        <f>N(G111)*(1+N('Debt Payoff'!$D$7)/12)</f>
        <v/>
      </c>
      <c r="D112" s="29">
        <f>MIN(C112,N('Debt Payoff'!$E$7))</f>
        <v/>
      </c>
      <c r="E112" s="29">
        <f>C112-D112</f>
        <v/>
      </c>
      <c r="F112" s="29">
        <f>MAX(0,MIN(E112,$AQ112-SUMIF($C$4:$AP$4,"&lt;"&amp;E$4,$C112:$AP112)))</f>
        <v/>
      </c>
      <c r="G112" s="29">
        <f>ROUND(E112-F112,2)</f>
        <v/>
      </c>
      <c r="H112" s="29">
        <f>N(L111)*(1+N('Debt Payoff'!$D$8)/12)</f>
        <v/>
      </c>
      <c r="I112" s="29">
        <f>MIN(H112,N('Debt Payoff'!$E$8))</f>
        <v/>
      </c>
      <c r="J112" s="29">
        <f>H112-I112</f>
        <v/>
      </c>
      <c r="K112" s="29">
        <f>MAX(0,MIN(J112,$AQ112-SUMIF($C$4:$AP$4,"&lt;"&amp;J$4,$C112:$AP112)))</f>
        <v/>
      </c>
      <c r="L112" s="29">
        <f>ROUND(J112-K112,2)</f>
        <v/>
      </c>
      <c r="M112" s="29">
        <f>N(Q111)*(1+N('Debt Payoff'!$D$9)/12)</f>
        <v/>
      </c>
      <c r="N112" s="29">
        <f>MIN(M112,N('Debt Payoff'!$E$9))</f>
        <v/>
      </c>
      <c r="O112" s="29">
        <f>M112-N112</f>
        <v/>
      </c>
      <c r="P112" s="29">
        <f>MAX(0,MIN(O112,$AQ112-SUMIF($C$4:$AP$4,"&lt;"&amp;O$4,$C112:$AP112)))</f>
        <v/>
      </c>
      <c r="Q112" s="29">
        <f>ROUND(O112-P112,2)</f>
        <v/>
      </c>
      <c r="R112" s="29">
        <f>N(V111)*(1+N('Debt Payoff'!$D$10)/12)</f>
        <v/>
      </c>
      <c r="S112" s="29">
        <f>MIN(R112,N('Debt Payoff'!$E$10))</f>
        <v/>
      </c>
      <c r="T112" s="29">
        <f>R112-S112</f>
        <v/>
      </c>
      <c r="U112" s="29">
        <f>MAX(0,MIN(T112,$AQ112-SUMIF($C$4:$AP$4,"&lt;"&amp;T$4,$C112:$AP112)))</f>
        <v/>
      </c>
      <c r="V112" s="29">
        <f>ROUND(T112-U112,2)</f>
        <v/>
      </c>
      <c r="W112" s="29">
        <f>N(AA111)*(1+N('Debt Payoff'!$D$11)/12)</f>
        <v/>
      </c>
      <c r="X112" s="29">
        <f>MIN(W112,N('Debt Payoff'!$E$11))</f>
        <v/>
      </c>
      <c r="Y112" s="29">
        <f>W112-X112</f>
        <v/>
      </c>
      <c r="Z112" s="29">
        <f>MAX(0,MIN(Y112,$AQ112-SUMIF($C$4:$AP$4,"&lt;"&amp;Y$4,$C112:$AP112)))</f>
        <v/>
      </c>
      <c r="AA112" s="29">
        <f>ROUND(Y112-Z112,2)</f>
        <v/>
      </c>
      <c r="AB112" s="29">
        <f>N(AF111)*(1+N('Debt Payoff'!$D$12)/12)</f>
        <v/>
      </c>
      <c r="AC112" s="29">
        <f>MIN(AB112,N('Debt Payoff'!$E$12))</f>
        <v/>
      </c>
      <c r="AD112" s="29">
        <f>AB112-AC112</f>
        <v/>
      </c>
      <c r="AE112" s="29">
        <f>MAX(0,MIN(AD112,$AQ112-SUMIF($C$4:$AP$4,"&lt;"&amp;AD$4,$C112:$AP112)))</f>
        <v/>
      </c>
      <c r="AF112" s="29">
        <f>ROUND(AD112-AE112,2)</f>
        <v/>
      </c>
      <c r="AG112" s="29">
        <f>N(AK111)*(1+N('Debt Payoff'!$D$13)/12)</f>
        <v/>
      </c>
      <c r="AH112" s="29">
        <f>MIN(AG112,N('Debt Payoff'!$E$13))</f>
        <v/>
      </c>
      <c r="AI112" s="29">
        <f>AG112-AH112</f>
        <v/>
      </c>
      <c r="AJ112" s="29">
        <f>MAX(0,MIN(AI112,$AQ112-SUMIF($C$4:$AP$4,"&lt;"&amp;AI$4,$C112:$AP112)))</f>
        <v/>
      </c>
      <c r="AK112" s="29">
        <f>ROUND(AI112-AJ112,2)</f>
        <v/>
      </c>
      <c r="AL112" s="29">
        <f>N(AP111)*(1+N('Debt Payoff'!$D$14)/12)</f>
        <v/>
      </c>
      <c r="AM112" s="29">
        <f>MIN(AL112,N('Debt Payoff'!$E$14))</f>
        <v/>
      </c>
      <c r="AN112" s="29">
        <f>AL112-AM112</f>
        <v/>
      </c>
      <c r="AO112" s="29">
        <f>MAX(0,MIN(AN112,$AQ112-SUMIF($C$4:$AP$4,"&lt;"&amp;AN$4,$C112:$AP112)))</f>
        <v/>
      </c>
      <c r="AP112" s="29">
        <f>ROUND(AN112-AO112,2)</f>
        <v/>
      </c>
      <c r="AQ112" s="29">
        <f>'Debt Payoff'!$C$19-(D112+I112+N112+S112+X112+AC112+AH112+AM112)</f>
        <v/>
      </c>
      <c r="AR112" s="29">
        <f>G112+L112+Q112+V112+AA112+AF112+AK112+AP112</f>
        <v/>
      </c>
      <c r="AS112" s="29">
        <f>D112+F112+I112+K112+N112+P112+S112+U112+X112+Z112+AC112+AE112+AH112+AJ112+AM112+AO112</f>
        <v/>
      </c>
      <c r="AT112" s="29">
        <f>(C112+H112+M112+R112+W112+AB112+AG112+AL112)-AR111</f>
        <v/>
      </c>
    </row>
    <row r="113">
      <c r="B113" t="n">
        <v>108</v>
      </c>
      <c r="C113" s="29">
        <f>N(G112)*(1+N('Debt Payoff'!$D$7)/12)</f>
        <v/>
      </c>
      <c r="D113" s="29">
        <f>MIN(C113,N('Debt Payoff'!$E$7))</f>
        <v/>
      </c>
      <c r="E113" s="29">
        <f>C113-D113</f>
        <v/>
      </c>
      <c r="F113" s="29">
        <f>MAX(0,MIN(E113,$AQ113-SUMIF($C$4:$AP$4,"&lt;"&amp;E$4,$C113:$AP113)))</f>
        <v/>
      </c>
      <c r="G113" s="29">
        <f>ROUND(E113-F113,2)</f>
        <v/>
      </c>
      <c r="H113" s="29">
        <f>N(L112)*(1+N('Debt Payoff'!$D$8)/12)</f>
        <v/>
      </c>
      <c r="I113" s="29">
        <f>MIN(H113,N('Debt Payoff'!$E$8))</f>
        <v/>
      </c>
      <c r="J113" s="29">
        <f>H113-I113</f>
        <v/>
      </c>
      <c r="K113" s="29">
        <f>MAX(0,MIN(J113,$AQ113-SUMIF($C$4:$AP$4,"&lt;"&amp;J$4,$C113:$AP113)))</f>
        <v/>
      </c>
      <c r="L113" s="29">
        <f>ROUND(J113-K113,2)</f>
        <v/>
      </c>
      <c r="M113" s="29">
        <f>N(Q112)*(1+N('Debt Payoff'!$D$9)/12)</f>
        <v/>
      </c>
      <c r="N113" s="29">
        <f>MIN(M113,N('Debt Payoff'!$E$9))</f>
        <v/>
      </c>
      <c r="O113" s="29">
        <f>M113-N113</f>
        <v/>
      </c>
      <c r="P113" s="29">
        <f>MAX(0,MIN(O113,$AQ113-SUMIF($C$4:$AP$4,"&lt;"&amp;O$4,$C113:$AP113)))</f>
        <v/>
      </c>
      <c r="Q113" s="29">
        <f>ROUND(O113-P113,2)</f>
        <v/>
      </c>
      <c r="R113" s="29">
        <f>N(V112)*(1+N('Debt Payoff'!$D$10)/12)</f>
        <v/>
      </c>
      <c r="S113" s="29">
        <f>MIN(R113,N('Debt Payoff'!$E$10))</f>
        <v/>
      </c>
      <c r="T113" s="29">
        <f>R113-S113</f>
        <v/>
      </c>
      <c r="U113" s="29">
        <f>MAX(0,MIN(T113,$AQ113-SUMIF($C$4:$AP$4,"&lt;"&amp;T$4,$C113:$AP113)))</f>
        <v/>
      </c>
      <c r="V113" s="29">
        <f>ROUND(T113-U113,2)</f>
        <v/>
      </c>
      <c r="W113" s="29">
        <f>N(AA112)*(1+N('Debt Payoff'!$D$11)/12)</f>
        <v/>
      </c>
      <c r="X113" s="29">
        <f>MIN(W113,N('Debt Payoff'!$E$11))</f>
        <v/>
      </c>
      <c r="Y113" s="29">
        <f>W113-X113</f>
        <v/>
      </c>
      <c r="Z113" s="29">
        <f>MAX(0,MIN(Y113,$AQ113-SUMIF($C$4:$AP$4,"&lt;"&amp;Y$4,$C113:$AP113)))</f>
        <v/>
      </c>
      <c r="AA113" s="29">
        <f>ROUND(Y113-Z113,2)</f>
        <v/>
      </c>
      <c r="AB113" s="29">
        <f>N(AF112)*(1+N('Debt Payoff'!$D$12)/12)</f>
        <v/>
      </c>
      <c r="AC113" s="29">
        <f>MIN(AB113,N('Debt Payoff'!$E$12))</f>
        <v/>
      </c>
      <c r="AD113" s="29">
        <f>AB113-AC113</f>
        <v/>
      </c>
      <c r="AE113" s="29">
        <f>MAX(0,MIN(AD113,$AQ113-SUMIF($C$4:$AP$4,"&lt;"&amp;AD$4,$C113:$AP113)))</f>
        <v/>
      </c>
      <c r="AF113" s="29">
        <f>ROUND(AD113-AE113,2)</f>
        <v/>
      </c>
      <c r="AG113" s="29">
        <f>N(AK112)*(1+N('Debt Payoff'!$D$13)/12)</f>
        <v/>
      </c>
      <c r="AH113" s="29">
        <f>MIN(AG113,N('Debt Payoff'!$E$13))</f>
        <v/>
      </c>
      <c r="AI113" s="29">
        <f>AG113-AH113</f>
        <v/>
      </c>
      <c r="AJ113" s="29">
        <f>MAX(0,MIN(AI113,$AQ113-SUMIF($C$4:$AP$4,"&lt;"&amp;AI$4,$C113:$AP113)))</f>
        <v/>
      </c>
      <c r="AK113" s="29">
        <f>ROUND(AI113-AJ113,2)</f>
        <v/>
      </c>
      <c r="AL113" s="29">
        <f>N(AP112)*(1+N('Debt Payoff'!$D$14)/12)</f>
        <v/>
      </c>
      <c r="AM113" s="29">
        <f>MIN(AL113,N('Debt Payoff'!$E$14))</f>
        <v/>
      </c>
      <c r="AN113" s="29">
        <f>AL113-AM113</f>
        <v/>
      </c>
      <c r="AO113" s="29">
        <f>MAX(0,MIN(AN113,$AQ113-SUMIF($C$4:$AP$4,"&lt;"&amp;AN$4,$C113:$AP113)))</f>
        <v/>
      </c>
      <c r="AP113" s="29">
        <f>ROUND(AN113-AO113,2)</f>
        <v/>
      </c>
      <c r="AQ113" s="29">
        <f>'Debt Payoff'!$C$19-(D113+I113+N113+S113+X113+AC113+AH113+AM113)</f>
        <v/>
      </c>
      <c r="AR113" s="29">
        <f>G113+L113+Q113+V113+AA113+AF113+AK113+AP113</f>
        <v/>
      </c>
      <c r="AS113" s="29">
        <f>D113+F113+I113+K113+N113+P113+S113+U113+X113+Z113+AC113+AE113+AH113+AJ113+AM113+AO113</f>
        <v/>
      </c>
      <c r="AT113" s="29">
        <f>(C113+H113+M113+R113+W113+AB113+AG113+AL113)-AR112</f>
        <v/>
      </c>
    </row>
    <row r="114">
      <c r="B114" t="n">
        <v>109</v>
      </c>
      <c r="C114" s="29">
        <f>N(G113)*(1+N('Debt Payoff'!$D$7)/12)</f>
        <v/>
      </c>
      <c r="D114" s="29">
        <f>MIN(C114,N('Debt Payoff'!$E$7))</f>
        <v/>
      </c>
      <c r="E114" s="29">
        <f>C114-D114</f>
        <v/>
      </c>
      <c r="F114" s="29">
        <f>MAX(0,MIN(E114,$AQ114-SUMIF($C$4:$AP$4,"&lt;"&amp;E$4,$C114:$AP114)))</f>
        <v/>
      </c>
      <c r="G114" s="29">
        <f>ROUND(E114-F114,2)</f>
        <v/>
      </c>
      <c r="H114" s="29">
        <f>N(L113)*(1+N('Debt Payoff'!$D$8)/12)</f>
        <v/>
      </c>
      <c r="I114" s="29">
        <f>MIN(H114,N('Debt Payoff'!$E$8))</f>
        <v/>
      </c>
      <c r="J114" s="29">
        <f>H114-I114</f>
        <v/>
      </c>
      <c r="K114" s="29">
        <f>MAX(0,MIN(J114,$AQ114-SUMIF($C$4:$AP$4,"&lt;"&amp;J$4,$C114:$AP114)))</f>
        <v/>
      </c>
      <c r="L114" s="29">
        <f>ROUND(J114-K114,2)</f>
        <v/>
      </c>
      <c r="M114" s="29">
        <f>N(Q113)*(1+N('Debt Payoff'!$D$9)/12)</f>
        <v/>
      </c>
      <c r="N114" s="29">
        <f>MIN(M114,N('Debt Payoff'!$E$9))</f>
        <v/>
      </c>
      <c r="O114" s="29">
        <f>M114-N114</f>
        <v/>
      </c>
      <c r="P114" s="29">
        <f>MAX(0,MIN(O114,$AQ114-SUMIF($C$4:$AP$4,"&lt;"&amp;O$4,$C114:$AP114)))</f>
        <v/>
      </c>
      <c r="Q114" s="29">
        <f>ROUND(O114-P114,2)</f>
        <v/>
      </c>
      <c r="R114" s="29">
        <f>N(V113)*(1+N('Debt Payoff'!$D$10)/12)</f>
        <v/>
      </c>
      <c r="S114" s="29">
        <f>MIN(R114,N('Debt Payoff'!$E$10))</f>
        <v/>
      </c>
      <c r="T114" s="29">
        <f>R114-S114</f>
        <v/>
      </c>
      <c r="U114" s="29">
        <f>MAX(0,MIN(T114,$AQ114-SUMIF($C$4:$AP$4,"&lt;"&amp;T$4,$C114:$AP114)))</f>
        <v/>
      </c>
      <c r="V114" s="29">
        <f>ROUND(T114-U114,2)</f>
        <v/>
      </c>
      <c r="W114" s="29">
        <f>N(AA113)*(1+N('Debt Payoff'!$D$11)/12)</f>
        <v/>
      </c>
      <c r="X114" s="29">
        <f>MIN(W114,N('Debt Payoff'!$E$11))</f>
        <v/>
      </c>
      <c r="Y114" s="29">
        <f>W114-X114</f>
        <v/>
      </c>
      <c r="Z114" s="29">
        <f>MAX(0,MIN(Y114,$AQ114-SUMIF($C$4:$AP$4,"&lt;"&amp;Y$4,$C114:$AP114)))</f>
        <v/>
      </c>
      <c r="AA114" s="29">
        <f>ROUND(Y114-Z114,2)</f>
        <v/>
      </c>
      <c r="AB114" s="29">
        <f>N(AF113)*(1+N('Debt Payoff'!$D$12)/12)</f>
        <v/>
      </c>
      <c r="AC114" s="29">
        <f>MIN(AB114,N('Debt Payoff'!$E$12))</f>
        <v/>
      </c>
      <c r="AD114" s="29">
        <f>AB114-AC114</f>
        <v/>
      </c>
      <c r="AE114" s="29">
        <f>MAX(0,MIN(AD114,$AQ114-SUMIF($C$4:$AP$4,"&lt;"&amp;AD$4,$C114:$AP114)))</f>
        <v/>
      </c>
      <c r="AF114" s="29">
        <f>ROUND(AD114-AE114,2)</f>
        <v/>
      </c>
      <c r="AG114" s="29">
        <f>N(AK113)*(1+N('Debt Payoff'!$D$13)/12)</f>
        <v/>
      </c>
      <c r="AH114" s="29">
        <f>MIN(AG114,N('Debt Payoff'!$E$13))</f>
        <v/>
      </c>
      <c r="AI114" s="29">
        <f>AG114-AH114</f>
        <v/>
      </c>
      <c r="AJ114" s="29">
        <f>MAX(0,MIN(AI114,$AQ114-SUMIF($C$4:$AP$4,"&lt;"&amp;AI$4,$C114:$AP114)))</f>
        <v/>
      </c>
      <c r="AK114" s="29">
        <f>ROUND(AI114-AJ114,2)</f>
        <v/>
      </c>
      <c r="AL114" s="29">
        <f>N(AP113)*(1+N('Debt Payoff'!$D$14)/12)</f>
        <v/>
      </c>
      <c r="AM114" s="29">
        <f>MIN(AL114,N('Debt Payoff'!$E$14))</f>
        <v/>
      </c>
      <c r="AN114" s="29">
        <f>AL114-AM114</f>
        <v/>
      </c>
      <c r="AO114" s="29">
        <f>MAX(0,MIN(AN114,$AQ114-SUMIF($C$4:$AP$4,"&lt;"&amp;AN$4,$C114:$AP114)))</f>
        <v/>
      </c>
      <c r="AP114" s="29">
        <f>ROUND(AN114-AO114,2)</f>
        <v/>
      </c>
      <c r="AQ114" s="29">
        <f>'Debt Payoff'!$C$19-(D114+I114+N114+S114+X114+AC114+AH114+AM114)</f>
        <v/>
      </c>
      <c r="AR114" s="29">
        <f>G114+L114+Q114+V114+AA114+AF114+AK114+AP114</f>
        <v/>
      </c>
      <c r="AS114" s="29">
        <f>D114+F114+I114+K114+N114+P114+S114+U114+X114+Z114+AC114+AE114+AH114+AJ114+AM114+AO114</f>
        <v/>
      </c>
      <c r="AT114" s="29">
        <f>(C114+H114+M114+R114+W114+AB114+AG114+AL114)-AR113</f>
        <v/>
      </c>
    </row>
    <row r="115">
      <c r="B115" t="n">
        <v>110</v>
      </c>
      <c r="C115" s="29">
        <f>N(G114)*(1+N('Debt Payoff'!$D$7)/12)</f>
        <v/>
      </c>
      <c r="D115" s="29">
        <f>MIN(C115,N('Debt Payoff'!$E$7))</f>
        <v/>
      </c>
      <c r="E115" s="29">
        <f>C115-D115</f>
        <v/>
      </c>
      <c r="F115" s="29">
        <f>MAX(0,MIN(E115,$AQ115-SUMIF($C$4:$AP$4,"&lt;"&amp;E$4,$C115:$AP115)))</f>
        <v/>
      </c>
      <c r="G115" s="29">
        <f>ROUND(E115-F115,2)</f>
        <v/>
      </c>
      <c r="H115" s="29">
        <f>N(L114)*(1+N('Debt Payoff'!$D$8)/12)</f>
        <v/>
      </c>
      <c r="I115" s="29">
        <f>MIN(H115,N('Debt Payoff'!$E$8))</f>
        <v/>
      </c>
      <c r="J115" s="29">
        <f>H115-I115</f>
        <v/>
      </c>
      <c r="K115" s="29">
        <f>MAX(0,MIN(J115,$AQ115-SUMIF($C$4:$AP$4,"&lt;"&amp;J$4,$C115:$AP115)))</f>
        <v/>
      </c>
      <c r="L115" s="29">
        <f>ROUND(J115-K115,2)</f>
        <v/>
      </c>
      <c r="M115" s="29">
        <f>N(Q114)*(1+N('Debt Payoff'!$D$9)/12)</f>
        <v/>
      </c>
      <c r="N115" s="29">
        <f>MIN(M115,N('Debt Payoff'!$E$9))</f>
        <v/>
      </c>
      <c r="O115" s="29">
        <f>M115-N115</f>
        <v/>
      </c>
      <c r="P115" s="29">
        <f>MAX(0,MIN(O115,$AQ115-SUMIF($C$4:$AP$4,"&lt;"&amp;O$4,$C115:$AP115)))</f>
        <v/>
      </c>
      <c r="Q115" s="29">
        <f>ROUND(O115-P115,2)</f>
        <v/>
      </c>
      <c r="R115" s="29">
        <f>N(V114)*(1+N('Debt Payoff'!$D$10)/12)</f>
        <v/>
      </c>
      <c r="S115" s="29">
        <f>MIN(R115,N('Debt Payoff'!$E$10))</f>
        <v/>
      </c>
      <c r="T115" s="29">
        <f>R115-S115</f>
        <v/>
      </c>
      <c r="U115" s="29">
        <f>MAX(0,MIN(T115,$AQ115-SUMIF($C$4:$AP$4,"&lt;"&amp;T$4,$C115:$AP115)))</f>
        <v/>
      </c>
      <c r="V115" s="29">
        <f>ROUND(T115-U115,2)</f>
        <v/>
      </c>
      <c r="W115" s="29">
        <f>N(AA114)*(1+N('Debt Payoff'!$D$11)/12)</f>
        <v/>
      </c>
      <c r="X115" s="29">
        <f>MIN(W115,N('Debt Payoff'!$E$11))</f>
        <v/>
      </c>
      <c r="Y115" s="29">
        <f>W115-X115</f>
        <v/>
      </c>
      <c r="Z115" s="29">
        <f>MAX(0,MIN(Y115,$AQ115-SUMIF($C$4:$AP$4,"&lt;"&amp;Y$4,$C115:$AP115)))</f>
        <v/>
      </c>
      <c r="AA115" s="29">
        <f>ROUND(Y115-Z115,2)</f>
        <v/>
      </c>
      <c r="AB115" s="29">
        <f>N(AF114)*(1+N('Debt Payoff'!$D$12)/12)</f>
        <v/>
      </c>
      <c r="AC115" s="29">
        <f>MIN(AB115,N('Debt Payoff'!$E$12))</f>
        <v/>
      </c>
      <c r="AD115" s="29">
        <f>AB115-AC115</f>
        <v/>
      </c>
      <c r="AE115" s="29">
        <f>MAX(0,MIN(AD115,$AQ115-SUMIF($C$4:$AP$4,"&lt;"&amp;AD$4,$C115:$AP115)))</f>
        <v/>
      </c>
      <c r="AF115" s="29">
        <f>ROUND(AD115-AE115,2)</f>
        <v/>
      </c>
      <c r="AG115" s="29">
        <f>N(AK114)*(1+N('Debt Payoff'!$D$13)/12)</f>
        <v/>
      </c>
      <c r="AH115" s="29">
        <f>MIN(AG115,N('Debt Payoff'!$E$13))</f>
        <v/>
      </c>
      <c r="AI115" s="29">
        <f>AG115-AH115</f>
        <v/>
      </c>
      <c r="AJ115" s="29">
        <f>MAX(0,MIN(AI115,$AQ115-SUMIF($C$4:$AP$4,"&lt;"&amp;AI$4,$C115:$AP115)))</f>
        <v/>
      </c>
      <c r="AK115" s="29">
        <f>ROUND(AI115-AJ115,2)</f>
        <v/>
      </c>
      <c r="AL115" s="29">
        <f>N(AP114)*(1+N('Debt Payoff'!$D$14)/12)</f>
        <v/>
      </c>
      <c r="AM115" s="29">
        <f>MIN(AL115,N('Debt Payoff'!$E$14))</f>
        <v/>
      </c>
      <c r="AN115" s="29">
        <f>AL115-AM115</f>
        <v/>
      </c>
      <c r="AO115" s="29">
        <f>MAX(0,MIN(AN115,$AQ115-SUMIF($C$4:$AP$4,"&lt;"&amp;AN$4,$C115:$AP115)))</f>
        <v/>
      </c>
      <c r="AP115" s="29">
        <f>ROUND(AN115-AO115,2)</f>
        <v/>
      </c>
      <c r="AQ115" s="29">
        <f>'Debt Payoff'!$C$19-(D115+I115+N115+S115+X115+AC115+AH115+AM115)</f>
        <v/>
      </c>
      <c r="AR115" s="29">
        <f>G115+L115+Q115+V115+AA115+AF115+AK115+AP115</f>
        <v/>
      </c>
      <c r="AS115" s="29">
        <f>D115+F115+I115+K115+N115+P115+S115+U115+X115+Z115+AC115+AE115+AH115+AJ115+AM115+AO115</f>
        <v/>
      </c>
      <c r="AT115" s="29">
        <f>(C115+H115+M115+R115+W115+AB115+AG115+AL115)-AR114</f>
        <v/>
      </c>
    </row>
    <row r="116">
      <c r="B116" t="n">
        <v>111</v>
      </c>
      <c r="C116" s="29">
        <f>N(G115)*(1+N('Debt Payoff'!$D$7)/12)</f>
        <v/>
      </c>
      <c r="D116" s="29">
        <f>MIN(C116,N('Debt Payoff'!$E$7))</f>
        <v/>
      </c>
      <c r="E116" s="29">
        <f>C116-D116</f>
        <v/>
      </c>
      <c r="F116" s="29">
        <f>MAX(0,MIN(E116,$AQ116-SUMIF($C$4:$AP$4,"&lt;"&amp;E$4,$C116:$AP116)))</f>
        <v/>
      </c>
      <c r="G116" s="29">
        <f>ROUND(E116-F116,2)</f>
        <v/>
      </c>
      <c r="H116" s="29">
        <f>N(L115)*(1+N('Debt Payoff'!$D$8)/12)</f>
        <v/>
      </c>
      <c r="I116" s="29">
        <f>MIN(H116,N('Debt Payoff'!$E$8))</f>
        <v/>
      </c>
      <c r="J116" s="29">
        <f>H116-I116</f>
        <v/>
      </c>
      <c r="K116" s="29">
        <f>MAX(0,MIN(J116,$AQ116-SUMIF($C$4:$AP$4,"&lt;"&amp;J$4,$C116:$AP116)))</f>
        <v/>
      </c>
      <c r="L116" s="29">
        <f>ROUND(J116-K116,2)</f>
        <v/>
      </c>
      <c r="M116" s="29">
        <f>N(Q115)*(1+N('Debt Payoff'!$D$9)/12)</f>
        <v/>
      </c>
      <c r="N116" s="29">
        <f>MIN(M116,N('Debt Payoff'!$E$9))</f>
        <v/>
      </c>
      <c r="O116" s="29">
        <f>M116-N116</f>
        <v/>
      </c>
      <c r="P116" s="29">
        <f>MAX(0,MIN(O116,$AQ116-SUMIF($C$4:$AP$4,"&lt;"&amp;O$4,$C116:$AP116)))</f>
        <v/>
      </c>
      <c r="Q116" s="29">
        <f>ROUND(O116-P116,2)</f>
        <v/>
      </c>
      <c r="R116" s="29">
        <f>N(V115)*(1+N('Debt Payoff'!$D$10)/12)</f>
        <v/>
      </c>
      <c r="S116" s="29">
        <f>MIN(R116,N('Debt Payoff'!$E$10))</f>
        <v/>
      </c>
      <c r="T116" s="29">
        <f>R116-S116</f>
        <v/>
      </c>
      <c r="U116" s="29">
        <f>MAX(0,MIN(T116,$AQ116-SUMIF($C$4:$AP$4,"&lt;"&amp;T$4,$C116:$AP116)))</f>
        <v/>
      </c>
      <c r="V116" s="29">
        <f>ROUND(T116-U116,2)</f>
        <v/>
      </c>
      <c r="W116" s="29">
        <f>N(AA115)*(1+N('Debt Payoff'!$D$11)/12)</f>
        <v/>
      </c>
      <c r="X116" s="29">
        <f>MIN(W116,N('Debt Payoff'!$E$11))</f>
        <v/>
      </c>
      <c r="Y116" s="29">
        <f>W116-X116</f>
        <v/>
      </c>
      <c r="Z116" s="29">
        <f>MAX(0,MIN(Y116,$AQ116-SUMIF($C$4:$AP$4,"&lt;"&amp;Y$4,$C116:$AP116)))</f>
        <v/>
      </c>
      <c r="AA116" s="29">
        <f>ROUND(Y116-Z116,2)</f>
        <v/>
      </c>
      <c r="AB116" s="29">
        <f>N(AF115)*(1+N('Debt Payoff'!$D$12)/12)</f>
        <v/>
      </c>
      <c r="AC116" s="29">
        <f>MIN(AB116,N('Debt Payoff'!$E$12))</f>
        <v/>
      </c>
      <c r="AD116" s="29">
        <f>AB116-AC116</f>
        <v/>
      </c>
      <c r="AE116" s="29">
        <f>MAX(0,MIN(AD116,$AQ116-SUMIF($C$4:$AP$4,"&lt;"&amp;AD$4,$C116:$AP116)))</f>
        <v/>
      </c>
      <c r="AF116" s="29">
        <f>ROUND(AD116-AE116,2)</f>
        <v/>
      </c>
      <c r="AG116" s="29">
        <f>N(AK115)*(1+N('Debt Payoff'!$D$13)/12)</f>
        <v/>
      </c>
      <c r="AH116" s="29">
        <f>MIN(AG116,N('Debt Payoff'!$E$13))</f>
        <v/>
      </c>
      <c r="AI116" s="29">
        <f>AG116-AH116</f>
        <v/>
      </c>
      <c r="AJ116" s="29">
        <f>MAX(0,MIN(AI116,$AQ116-SUMIF($C$4:$AP$4,"&lt;"&amp;AI$4,$C116:$AP116)))</f>
        <v/>
      </c>
      <c r="AK116" s="29">
        <f>ROUND(AI116-AJ116,2)</f>
        <v/>
      </c>
      <c r="AL116" s="29">
        <f>N(AP115)*(1+N('Debt Payoff'!$D$14)/12)</f>
        <v/>
      </c>
      <c r="AM116" s="29">
        <f>MIN(AL116,N('Debt Payoff'!$E$14))</f>
        <v/>
      </c>
      <c r="AN116" s="29">
        <f>AL116-AM116</f>
        <v/>
      </c>
      <c r="AO116" s="29">
        <f>MAX(0,MIN(AN116,$AQ116-SUMIF($C$4:$AP$4,"&lt;"&amp;AN$4,$C116:$AP116)))</f>
        <v/>
      </c>
      <c r="AP116" s="29">
        <f>ROUND(AN116-AO116,2)</f>
        <v/>
      </c>
      <c r="AQ116" s="29">
        <f>'Debt Payoff'!$C$19-(D116+I116+N116+S116+X116+AC116+AH116+AM116)</f>
        <v/>
      </c>
      <c r="AR116" s="29">
        <f>G116+L116+Q116+V116+AA116+AF116+AK116+AP116</f>
        <v/>
      </c>
      <c r="AS116" s="29">
        <f>D116+F116+I116+K116+N116+P116+S116+U116+X116+Z116+AC116+AE116+AH116+AJ116+AM116+AO116</f>
        <v/>
      </c>
      <c r="AT116" s="29">
        <f>(C116+H116+M116+R116+W116+AB116+AG116+AL116)-AR115</f>
        <v/>
      </c>
    </row>
    <row r="117">
      <c r="B117" t="n">
        <v>112</v>
      </c>
      <c r="C117" s="29">
        <f>N(G116)*(1+N('Debt Payoff'!$D$7)/12)</f>
        <v/>
      </c>
      <c r="D117" s="29">
        <f>MIN(C117,N('Debt Payoff'!$E$7))</f>
        <v/>
      </c>
      <c r="E117" s="29">
        <f>C117-D117</f>
        <v/>
      </c>
      <c r="F117" s="29">
        <f>MAX(0,MIN(E117,$AQ117-SUMIF($C$4:$AP$4,"&lt;"&amp;E$4,$C117:$AP117)))</f>
        <v/>
      </c>
      <c r="G117" s="29">
        <f>ROUND(E117-F117,2)</f>
        <v/>
      </c>
      <c r="H117" s="29">
        <f>N(L116)*(1+N('Debt Payoff'!$D$8)/12)</f>
        <v/>
      </c>
      <c r="I117" s="29">
        <f>MIN(H117,N('Debt Payoff'!$E$8))</f>
        <v/>
      </c>
      <c r="J117" s="29">
        <f>H117-I117</f>
        <v/>
      </c>
      <c r="K117" s="29">
        <f>MAX(0,MIN(J117,$AQ117-SUMIF($C$4:$AP$4,"&lt;"&amp;J$4,$C117:$AP117)))</f>
        <v/>
      </c>
      <c r="L117" s="29">
        <f>ROUND(J117-K117,2)</f>
        <v/>
      </c>
      <c r="M117" s="29">
        <f>N(Q116)*(1+N('Debt Payoff'!$D$9)/12)</f>
        <v/>
      </c>
      <c r="N117" s="29">
        <f>MIN(M117,N('Debt Payoff'!$E$9))</f>
        <v/>
      </c>
      <c r="O117" s="29">
        <f>M117-N117</f>
        <v/>
      </c>
      <c r="P117" s="29">
        <f>MAX(0,MIN(O117,$AQ117-SUMIF($C$4:$AP$4,"&lt;"&amp;O$4,$C117:$AP117)))</f>
        <v/>
      </c>
      <c r="Q117" s="29">
        <f>ROUND(O117-P117,2)</f>
        <v/>
      </c>
      <c r="R117" s="29">
        <f>N(V116)*(1+N('Debt Payoff'!$D$10)/12)</f>
        <v/>
      </c>
      <c r="S117" s="29">
        <f>MIN(R117,N('Debt Payoff'!$E$10))</f>
        <v/>
      </c>
      <c r="T117" s="29">
        <f>R117-S117</f>
        <v/>
      </c>
      <c r="U117" s="29">
        <f>MAX(0,MIN(T117,$AQ117-SUMIF($C$4:$AP$4,"&lt;"&amp;T$4,$C117:$AP117)))</f>
        <v/>
      </c>
      <c r="V117" s="29">
        <f>ROUND(T117-U117,2)</f>
        <v/>
      </c>
      <c r="W117" s="29">
        <f>N(AA116)*(1+N('Debt Payoff'!$D$11)/12)</f>
        <v/>
      </c>
      <c r="X117" s="29">
        <f>MIN(W117,N('Debt Payoff'!$E$11))</f>
        <v/>
      </c>
      <c r="Y117" s="29">
        <f>W117-X117</f>
        <v/>
      </c>
      <c r="Z117" s="29">
        <f>MAX(0,MIN(Y117,$AQ117-SUMIF($C$4:$AP$4,"&lt;"&amp;Y$4,$C117:$AP117)))</f>
        <v/>
      </c>
      <c r="AA117" s="29">
        <f>ROUND(Y117-Z117,2)</f>
        <v/>
      </c>
      <c r="AB117" s="29">
        <f>N(AF116)*(1+N('Debt Payoff'!$D$12)/12)</f>
        <v/>
      </c>
      <c r="AC117" s="29">
        <f>MIN(AB117,N('Debt Payoff'!$E$12))</f>
        <v/>
      </c>
      <c r="AD117" s="29">
        <f>AB117-AC117</f>
        <v/>
      </c>
      <c r="AE117" s="29">
        <f>MAX(0,MIN(AD117,$AQ117-SUMIF($C$4:$AP$4,"&lt;"&amp;AD$4,$C117:$AP117)))</f>
        <v/>
      </c>
      <c r="AF117" s="29">
        <f>ROUND(AD117-AE117,2)</f>
        <v/>
      </c>
      <c r="AG117" s="29">
        <f>N(AK116)*(1+N('Debt Payoff'!$D$13)/12)</f>
        <v/>
      </c>
      <c r="AH117" s="29">
        <f>MIN(AG117,N('Debt Payoff'!$E$13))</f>
        <v/>
      </c>
      <c r="AI117" s="29">
        <f>AG117-AH117</f>
        <v/>
      </c>
      <c r="AJ117" s="29">
        <f>MAX(0,MIN(AI117,$AQ117-SUMIF($C$4:$AP$4,"&lt;"&amp;AI$4,$C117:$AP117)))</f>
        <v/>
      </c>
      <c r="AK117" s="29">
        <f>ROUND(AI117-AJ117,2)</f>
        <v/>
      </c>
      <c r="AL117" s="29">
        <f>N(AP116)*(1+N('Debt Payoff'!$D$14)/12)</f>
        <v/>
      </c>
      <c r="AM117" s="29">
        <f>MIN(AL117,N('Debt Payoff'!$E$14))</f>
        <v/>
      </c>
      <c r="AN117" s="29">
        <f>AL117-AM117</f>
        <v/>
      </c>
      <c r="AO117" s="29">
        <f>MAX(0,MIN(AN117,$AQ117-SUMIF($C$4:$AP$4,"&lt;"&amp;AN$4,$C117:$AP117)))</f>
        <v/>
      </c>
      <c r="AP117" s="29">
        <f>ROUND(AN117-AO117,2)</f>
        <v/>
      </c>
      <c r="AQ117" s="29">
        <f>'Debt Payoff'!$C$19-(D117+I117+N117+S117+X117+AC117+AH117+AM117)</f>
        <v/>
      </c>
      <c r="AR117" s="29">
        <f>G117+L117+Q117+V117+AA117+AF117+AK117+AP117</f>
        <v/>
      </c>
      <c r="AS117" s="29">
        <f>D117+F117+I117+K117+N117+P117+S117+U117+X117+Z117+AC117+AE117+AH117+AJ117+AM117+AO117</f>
        <v/>
      </c>
      <c r="AT117" s="29">
        <f>(C117+H117+M117+R117+W117+AB117+AG117+AL117)-AR116</f>
        <v/>
      </c>
    </row>
    <row r="118">
      <c r="B118" t="n">
        <v>113</v>
      </c>
      <c r="C118" s="29">
        <f>N(G117)*(1+N('Debt Payoff'!$D$7)/12)</f>
        <v/>
      </c>
      <c r="D118" s="29">
        <f>MIN(C118,N('Debt Payoff'!$E$7))</f>
        <v/>
      </c>
      <c r="E118" s="29">
        <f>C118-D118</f>
        <v/>
      </c>
      <c r="F118" s="29">
        <f>MAX(0,MIN(E118,$AQ118-SUMIF($C$4:$AP$4,"&lt;"&amp;E$4,$C118:$AP118)))</f>
        <v/>
      </c>
      <c r="G118" s="29">
        <f>ROUND(E118-F118,2)</f>
        <v/>
      </c>
      <c r="H118" s="29">
        <f>N(L117)*(1+N('Debt Payoff'!$D$8)/12)</f>
        <v/>
      </c>
      <c r="I118" s="29">
        <f>MIN(H118,N('Debt Payoff'!$E$8))</f>
        <v/>
      </c>
      <c r="J118" s="29">
        <f>H118-I118</f>
        <v/>
      </c>
      <c r="K118" s="29">
        <f>MAX(0,MIN(J118,$AQ118-SUMIF($C$4:$AP$4,"&lt;"&amp;J$4,$C118:$AP118)))</f>
        <v/>
      </c>
      <c r="L118" s="29">
        <f>ROUND(J118-K118,2)</f>
        <v/>
      </c>
      <c r="M118" s="29">
        <f>N(Q117)*(1+N('Debt Payoff'!$D$9)/12)</f>
        <v/>
      </c>
      <c r="N118" s="29">
        <f>MIN(M118,N('Debt Payoff'!$E$9))</f>
        <v/>
      </c>
      <c r="O118" s="29">
        <f>M118-N118</f>
        <v/>
      </c>
      <c r="P118" s="29">
        <f>MAX(0,MIN(O118,$AQ118-SUMIF($C$4:$AP$4,"&lt;"&amp;O$4,$C118:$AP118)))</f>
        <v/>
      </c>
      <c r="Q118" s="29">
        <f>ROUND(O118-P118,2)</f>
        <v/>
      </c>
      <c r="R118" s="29">
        <f>N(V117)*(1+N('Debt Payoff'!$D$10)/12)</f>
        <v/>
      </c>
      <c r="S118" s="29">
        <f>MIN(R118,N('Debt Payoff'!$E$10))</f>
        <v/>
      </c>
      <c r="T118" s="29">
        <f>R118-S118</f>
        <v/>
      </c>
      <c r="U118" s="29">
        <f>MAX(0,MIN(T118,$AQ118-SUMIF($C$4:$AP$4,"&lt;"&amp;T$4,$C118:$AP118)))</f>
        <v/>
      </c>
      <c r="V118" s="29">
        <f>ROUND(T118-U118,2)</f>
        <v/>
      </c>
      <c r="W118" s="29">
        <f>N(AA117)*(1+N('Debt Payoff'!$D$11)/12)</f>
        <v/>
      </c>
      <c r="X118" s="29">
        <f>MIN(W118,N('Debt Payoff'!$E$11))</f>
        <v/>
      </c>
      <c r="Y118" s="29">
        <f>W118-X118</f>
        <v/>
      </c>
      <c r="Z118" s="29">
        <f>MAX(0,MIN(Y118,$AQ118-SUMIF($C$4:$AP$4,"&lt;"&amp;Y$4,$C118:$AP118)))</f>
        <v/>
      </c>
      <c r="AA118" s="29">
        <f>ROUND(Y118-Z118,2)</f>
        <v/>
      </c>
      <c r="AB118" s="29">
        <f>N(AF117)*(1+N('Debt Payoff'!$D$12)/12)</f>
        <v/>
      </c>
      <c r="AC118" s="29">
        <f>MIN(AB118,N('Debt Payoff'!$E$12))</f>
        <v/>
      </c>
      <c r="AD118" s="29">
        <f>AB118-AC118</f>
        <v/>
      </c>
      <c r="AE118" s="29">
        <f>MAX(0,MIN(AD118,$AQ118-SUMIF($C$4:$AP$4,"&lt;"&amp;AD$4,$C118:$AP118)))</f>
        <v/>
      </c>
      <c r="AF118" s="29">
        <f>ROUND(AD118-AE118,2)</f>
        <v/>
      </c>
      <c r="AG118" s="29">
        <f>N(AK117)*(1+N('Debt Payoff'!$D$13)/12)</f>
        <v/>
      </c>
      <c r="AH118" s="29">
        <f>MIN(AG118,N('Debt Payoff'!$E$13))</f>
        <v/>
      </c>
      <c r="AI118" s="29">
        <f>AG118-AH118</f>
        <v/>
      </c>
      <c r="AJ118" s="29">
        <f>MAX(0,MIN(AI118,$AQ118-SUMIF($C$4:$AP$4,"&lt;"&amp;AI$4,$C118:$AP118)))</f>
        <v/>
      </c>
      <c r="AK118" s="29">
        <f>ROUND(AI118-AJ118,2)</f>
        <v/>
      </c>
      <c r="AL118" s="29">
        <f>N(AP117)*(1+N('Debt Payoff'!$D$14)/12)</f>
        <v/>
      </c>
      <c r="AM118" s="29">
        <f>MIN(AL118,N('Debt Payoff'!$E$14))</f>
        <v/>
      </c>
      <c r="AN118" s="29">
        <f>AL118-AM118</f>
        <v/>
      </c>
      <c r="AO118" s="29">
        <f>MAX(0,MIN(AN118,$AQ118-SUMIF($C$4:$AP$4,"&lt;"&amp;AN$4,$C118:$AP118)))</f>
        <v/>
      </c>
      <c r="AP118" s="29">
        <f>ROUND(AN118-AO118,2)</f>
        <v/>
      </c>
      <c r="AQ118" s="29">
        <f>'Debt Payoff'!$C$19-(D118+I118+N118+S118+X118+AC118+AH118+AM118)</f>
        <v/>
      </c>
      <c r="AR118" s="29">
        <f>G118+L118+Q118+V118+AA118+AF118+AK118+AP118</f>
        <v/>
      </c>
      <c r="AS118" s="29">
        <f>D118+F118+I118+K118+N118+P118+S118+U118+X118+Z118+AC118+AE118+AH118+AJ118+AM118+AO118</f>
        <v/>
      </c>
      <c r="AT118" s="29">
        <f>(C118+H118+M118+R118+W118+AB118+AG118+AL118)-AR117</f>
        <v/>
      </c>
    </row>
    <row r="119">
      <c r="B119" t="n">
        <v>114</v>
      </c>
      <c r="C119" s="29">
        <f>N(G118)*(1+N('Debt Payoff'!$D$7)/12)</f>
        <v/>
      </c>
      <c r="D119" s="29">
        <f>MIN(C119,N('Debt Payoff'!$E$7))</f>
        <v/>
      </c>
      <c r="E119" s="29">
        <f>C119-D119</f>
        <v/>
      </c>
      <c r="F119" s="29">
        <f>MAX(0,MIN(E119,$AQ119-SUMIF($C$4:$AP$4,"&lt;"&amp;E$4,$C119:$AP119)))</f>
        <v/>
      </c>
      <c r="G119" s="29">
        <f>ROUND(E119-F119,2)</f>
        <v/>
      </c>
      <c r="H119" s="29">
        <f>N(L118)*(1+N('Debt Payoff'!$D$8)/12)</f>
        <v/>
      </c>
      <c r="I119" s="29">
        <f>MIN(H119,N('Debt Payoff'!$E$8))</f>
        <v/>
      </c>
      <c r="J119" s="29">
        <f>H119-I119</f>
        <v/>
      </c>
      <c r="K119" s="29">
        <f>MAX(0,MIN(J119,$AQ119-SUMIF($C$4:$AP$4,"&lt;"&amp;J$4,$C119:$AP119)))</f>
        <v/>
      </c>
      <c r="L119" s="29">
        <f>ROUND(J119-K119,2)</f>
        <v/>
      </c>
      <c r="M119" s="29">
        <f>N(Q118)*(1+N('Debt Payoff'!$D$9)/12)</f>
        <v/>
      </c>
      <c r="N119" s="29">
        <f>MIN(M119,N('Debt Payoff'!$E$9))</f>
        <v/>
      </c>
      <c r="O119" s="29">
        <f>M119-N119</f>
        <v/>
      </c>
      <c r="P119" s="29">
        <f>MAX(0,MIN(O119,$AQ119-SUMIF($C$4:$AP$4,"&lt;"&amp;O$4,$C119:$AP119)))</f>
        <v/>
      </c>
      <c r="Q119" s="29">
        <f>ROUND(O119-P119,2)</f>
        <v/>
      </c>
      <c r="R119" s="29">
        <f>N(V118)*(1+N('Debt Payoff'!$D$10)/12)</f>
        <v/>
      </c>
      <c r="S119" s="29">
        <f>MIN(R119,N('Debt Payoff'!$E$10))</f>
        <v/>
      </c>
      <c r="T119" s="29">
        <f>R119-S119</f>
        <v/>
      </c>
      <c r="U119" s="29">
        <f>MAX(0,MIN(T119,$AQ119-SUMIF($C$4:$AP$4,"&lt;"&amp;T$4,$C119:$AP119)))</f>
        <v/>
      </c>
      <c r="V119" s="29">
        <f>ROUND(T119-U119,2)</f>
        <v/>
      </c>
      <c r="W119" s="29">
        <f>N(AA118)*(1+N('Debt Payoff'!$D$11)/12)</f>
        <v/>
      </c>
      <c r="X119" s="29">
        <f>MIN(W119,N('Debt Payoff'!$E$11))</f>
        <v/>
      </c>
      <c r="Y119" s="29">
        <f>W119-X119</f>
        <v/>
      </c>
      <c r="Z119" s="29">
        <f>MAX(0,MIN(Y119,$AQ119-SUMIF($C$4:$AP$4,"&lt;"&amp;Y$4,$C119:$AP119)))</f>
        <v/>
      </c>
      <c r="AA119" s="29">
        <f>ROUND(Y119-Z119,2)</f>
        <v/>
      </c>
      <c r="AB119" s="29">
        <f>N(AF118)*(1+N('Debt Payoff'!$D$12)/12)</f>
        <v/>
      </c>
      <c r="AC119" s="29">
        <f>MIN(AB119,N('Debt Payoff'!$E$12))</f>
        <v/>
      </c>
      <c r="AD119" s="29">
        <f>AB119-AC119</f>
        <v/>
      </c>
      <c r="AE119" s="29">
        <f>MAX(0,MIN(AD119,$AQ119-SUMIF($C$4:$AP$4,"&lt;"&amp;AD$4,$C119:$AP119)))</f>
        <v/>
      </c>
      <c r="AF119" s="29">
        <f>ROUND(AD119-AE119,2)</f>
        <v/>
      </c>
      <c r="AG119" s="29">
        <f>N(AK118)*(1+N('Debt Payoff'!$D$13)/12)</f>
        <v/>
      </c>
      <c r="AH119" s="29">
        <f>MIN(AG119,N('Debt Payoff'!$E$13))</f>
        <v/>
      </c>
      <c r="AI119" s="29">
        <f>AG119-AH119</f>
        <v/>
      </c>
      <c r="AJ119" s="29">
        <f>MAX(0,MIN(AI119,$AQ119-SUMIF($C$4:$AP$4,"&lt;"&amp;AI$4,$C119:$AP119)))</f>
        <v/>
      </c>
      <c r="AK119" s="29">
        <f>ROUND(AI119-AJ119,2)</f>
        <v/>
      </c>
      <c r="AL119" s="29">
        <f>N(AP118)*(1+N('Debt Payoff'!$D$14)/12)</f>
        <v/>
      </c>
      <c r="AM119" s="29">
        <f>MIN(AL119,N('Debt Payoff'!$E$14))</f>
        <v/>
      </c>
      <c r="AN119" s="29">
        <f>AL119-AM119</f>
        <v/>
      </c>
      <c r="AO119" s="29">
        <f>MAX(0,MIN(AN119,$AQ119-SUMIF($C$4:$AP$4,"&lt;"&amp;AN$4,$C119:$AP119)))</f>
        <v/>
      </c>
      <c r="AP119" s="29">
        <f>ROUND(AN119-AO119,2)</f>
        <v/>
      </c>
      <c r="AQ119" s="29">
        <f>'Debt Payoff'!$C$19-(D119+I119+N119+S119+X119+AC119+AH119+AM119)</f>
        <v/>
      </c>
      <c r="AR119" s="29">
        <f>G119+L119+Q119+V119+AA119+AF119+AK119+AP119</f>
        <v/>
      </c>
      <c r="AS119" s="29">
        <f>D119+F119+I119+K119+N119+P119+S119+U119+X119+Z119+AC119+AE119+AH119+AJ119+AM119+AO119</f>
        <v/>
      </c>
      <c r="AT119" s="29">
        <f>(C119+H119+M119+R119+W119+AB119+AG119+AL119)-AR118</f>
        <v/>
      </c>
    </row>
    <row r="120">
      <c r="B120" t="n">
        <v>115</v>
      </c>
      <c r="C120" s="29">
        <f>N(G119)*(1+N('Debt Payoff'!$D$7)/12)</f>
        <v/>
      </c>
      <c r="D120" s="29">
        <f>MIN(C120,N('Debt Payoff'!$E$7))</f>
        <v/>
      </c>
      <c r="E120" s="29">
        <f>C120-D120</f>
        <v/>
      </c>
      <c r="F120" s="29">
        <f>MAX(0,MIN(E120,$AQ120-SUMIF($C$4:$AP$4,"&lt;"&amp;E$4,$C120:$AP120)))</f>
        <v/>
      </c>
      <c r="G120" s="29">
        <f>ROUND(E120-F120,2)</f>
        <v/>
      </c>
      <c r="H120" s="29">
        <f>N(L119)*(1+N('Debt Payoff'!$D$8)/12)</f>
        <v/>
      </c>
      <c r="I120" s="29">
        <f>MIN(H120,N('Debt Payoff'!$E$8))</f>
        <v/>
      </c>
      <c r="J120" s="29">
        <f>H120-I120</f>
        <v/>
      </c>
      <c r="K120" s="29">
        <f>MAX(0,MIN(J120,$AQ120-SUMIF($C$4:$AP$4,"&lt;"&amp;J$4,$C120:$AP120)))</f>
        <v/>
      </c>
      <c r="L120" s="29">
        <f>ROUND(J120-K120,2)</f>
        <v/>
      </c>
      <c r="M120" s="29">
        <f>N(Q119)*(1+N('Debt Payoff'!$D$9)/12)</f>
        <v/>
      </c>
      <c r="N120" s="29">
        <f>MIN(M120,N('Debt Payoff'!$E$9))</f>
        <v/>
      </c>
      <c r="O120" s="29">
        <f>M120-N120</f>
        <v/>
      </c>
      <c r="P120" s="29">
        <f>MAX(0,MIN(O120,$AQ120-SUMIF($C$4:$AP$4,"&lt;"&amp;O$4,$C120:$AP120)))</f>
        <v/>
      </c>
      <c r="Q120" s="29">
        <f>ROUND(O120-P120,2)</f>
        <v/>
      </c>
      <c r="R120" s="29">
        <f>N(V119)*(1+N('Debt Payoff'!$D$10)/12)</f>
        <v/>
      </c>
      <c r="S120" s="29">
        <f>MIN(R120,N('Debt Payoff'!$E$10))</f>
        <v/>
      </c>
      <c r="T120" s="29">
        <f>R120-S120</f>
        <v/>
      </c>
      <c r="U120" s="29">
        <f>MAX(0,MIN(T120,$AQ120-SUMIF($C$4:$AP$4,"&lt;"&amp;T$4,$C120:$AP120)))</f>
        <v/>
      </c>
      <c r="V120" s="29">
        <f>ROUND(T120-U120,2)</f>
        <v/>
      </c>
      <c r="W120" s="29">
        <f>N(AA119)*(1+N('Debt Payoff'!$D$11)/12)</f>
        <v/>
      </c>
      <c r="X120" s="29">
        <f>MIN(W120,N('Debt Payoff'!$E$11))</f>
        <v/>
      </c>
      <c r="Y120" s="29">
        <f>W120-X120</f>
        <v/>
      </c>
      <c r="Z120" s="29">
        <f>MAX(0,MIN(Y120,$AQ120-SUMIF($C$4:$AP$4,"&lt;"&amp;Y$4,$C120:$AP120)))</f>
        <v/>
      </c>
      <c r="AA120" s="29">
        <f>ROUND(Y120-Z120,2)</f>
        <v/>
      </c>
      <c r="AB120" s="29">
        <f>N(AF119)*(1+N('Debt Payoff'!$D$12)/12)</f>
        <v/>
      </c>
      <c r="AC120" s="29">
        <f>MIN(AB120,N('Debt Payoff'!$E$12))</f>
        <v/>
      </c>
      <c r="AD120" s="29">
        <f>AB120-AC120</f>
        <v/>
      </c>
      <c r="AE120" s="29">
        <f>MAX(0,MIN(AD120,$AQ120-SUMIF($C$4:$AP$4,"&lt;"&amp;AD$4,$C120:$AP120)))</f>
        <v/>
      </c>
      <c r="AF120" s="29">
        <f>ROUND(AD120-AE120,2)</f>
        <v/>
      </c>
      <c r="AG120" s="29">
        <f>N(AK119)*(1+N('Debt Payoff'!$D$13)/12)</f>
        <v/>
      </c>
      <c r="AH120" s="29">
        <f>MIN(AG120,N('Debt Payoff'!$E$13))</f>
        <v/>
      </c>
      <c r="AI120" s="29">
        <f>AG120-AH120</f>
        <v/>
      </c>
      <c r="AJ120" s="29">
        <f>MAX(0,MIN(AI120,$AQ120-SUMIF($C$4:$AP$4,"&lt;"&amp;AI$4,$C120:$AP120)))</f>
        <v/>
      </c>
      <c r="AK120" s="29">
        <f>ROUND(AI120-AJ120,2)</f>
        <v/>
      </c>
      <c r="AL120" s="29">
        <f>N(AP119)*(1+N('Debt Payoff'!$D$14)/12)</f>
        <v/>
      </c>
      <c r="AM120" s="29">
        <f>MIN(AL120,N('Debt Payoff'!$E$14))</f>
        <v/>
      </c>
      <c r="AN120" s="29">
        <f>AL120-AM120</f>
        <v/>
      </c>
      <c r="AO120" s="29">
        <f>MAX(0,MIN(AN120,$AQ120-SUMIF($C$4:$AP$4,"&lt;"&amp;AN$4,$C120:$AP120)))</f>
        <v/>
      </c>
      <c r="AP120" s="29">
        <f>ROUND(AN120-AO120,2)</f>
        <v/>
      </c>
      <c r="AQ120" s="29">
        <f>'Debt Payoff'!$C$19-(D120+I120+N120+S120+X120+AC120+AH120+AM120)</f>
        <v/>
      </c>
      <c r="AR120" s="29">
        <f>G120+L120+Q120+V120+AA120+AF120+AK120+AP120</f>
        <v/>
      </c>
      <c r="AS120" s="29">
        <f>D120+F120+I120+K120+N120+P120+S120+U120+X120+Z120+AC120+AE120+AH120+AJ120+AM120+AO120</f>
        <v/>
      </c>
      <c r="AT120" s="29">
        <f>(C120+H120+M120+R120+W120+AB120+AG120+AL120)-AR119</f>
        <v/>
      </c>
    </row>
    <row r="121">
      <c r="B121" t="n">
        <v>116</v>
      </c>
      <c r="C121" s="29">
        <f>N(G120)*(1+N('Debt Payoff'!$D$7)/12)</f>
        <v/>
      </c>
      <c r="D121" s="29">
        <f>MIN(C121,N('Debt Payoff'!$E$7))</f>
        <v/>
      </c>
      <c r="E121" s="29">
        <f>C121-D121</f>
        <v/>
      </c>
      <c r="F121" s="29">
        <f>MAX(0,MIN(E121,$AQ121-SUMIF($C$4:$AP$4,"&lt;"&amp;E$4,$C121:$AP121)))</f>
        <v/>
      </c>
      <c r="G121" s="29">
        <f>ROUND(E121-F121,2)</f>
        <v/>
      </c>
      <c r="H121" s="29">
        <f>N(L120)*(1+N('Debt Payoff'!$D$8)/12)</f>
        <v/>
      </c>
      <c r="I121" s="29">
        <f>MIN(H121,N('Debt Payoff'!$E$8))</f>
        <v/>
      </c>
      <c r="J121" s="29">
        <f>H121-I121</f>
        <v/>
      </c>
      <c r="K121" s="29">
        <f>MAX(0,MIN(J121,$AQ121-SUMIF($C$4:$AP$4,"&lt;"&amp;J$4,$C121:$AP121)))</f>
        <v/>
      </c>
      <c r="L121" s="29">
        <f>ROUND(J121-K121,2)</f>
        <v/>
      </c>
      <c r="M121" s="29">
        <f>N(Q120)*(1+N('Debt Payoff'!$D$9)/12)</f>
        <v/>
      </c>
      <c r="N121" s="29">
        <f>MIN(M121,N('Debt Payoff'!$E$9))</f>
        <v/>
      </c>
      <c r="O121" s="29">
        <f>M121-N121</f>
        <v/>
      </c>
      <c r="P121" s="29">
        <f>MAX(0,MIN(O121,$AQ121-SUMIF($C$4:$AP$4,"&lt;"&amp;O$4,$C121:$AP121)))</f>
        <v/>
      </c>
      <c r="Q121" s="29">
        <f>ROUND(O121-P121,2)</f>
        <v/>
      </c>
      <c r="R121" s="29">
        <f>N(V120)*(1+N('Debt Payoff'!$D$10)/12)</f>
        <v/>
      </c>
      <c r="S121" s="29">
        <f>MIN(R121,N('Debt Payoff'!$E$10))</f>
        <v/>
      </c>
      <c r="T121" s="29">
        <f>R121-S121</f>
        <v/>
      </c>
      <c r="U121" s="29">
        <f>MAX(0,MIN(T121,$AQ121-SUMIF($C$4:$AP$4,"&lt;"&amp;T$4,$C121:$AP121)))</f>
        <v/>
      </c>
      <c r="V121" s="29">
        <f>ROUND(T121-U121,2)</f>
        <v/>
      </c>
      <c r="W121" s="29">
        <f>N(AA120)*(1+N('Debt Payoff'!$D$11)/12)</f>
        <v/>
      </c>
      <c r="X121" s="29">
        <f>MIN(W121,N('Debt Payoff'!$E$11))</f>
        <v/>
      </c>
      <c r="Y121" s="29">
        <f>W121-X121</f>
        <v/>
      </c>
      <c r="Z121" s="29">
        <f>MAX(0,MIN(Y121,$AQ121-SUMIF($C$4:$AP$4,"&lt;"&amp;Y$4,$C121:$AP121)))</f>
        <v/>
      </c>
      <c r="AA121" s="29">
        <f>ROUND(Y121-Z121,2)</f>
        <v/>
      </c>
      <c r="AB121" s="29">
        <f>N(AF120)*(1+N('Debt Payoff'!$D$12)/12)</f>
        <v/>
      </c>
      <c r="AC121" s="29">
        <f>MIN(AB121,N('Debt Payoff'!$E$12))</f>
        <v/>
      </c>
      <c r="AD121" s="29">
        <f>AB121-AC121</f>
        <v/>
      </c>
      <c r="AE121" s="29">
        <f>MAX(0,MIN(AD121,$AQ121-SUMIF($C$4:$AP$4,"&lt;"&amp;AD$4,$C121:$AP121)))</f>
        <v/>
      </c>
      <c r="AF121" s="29">
        <f>ROUND(AD121-AE121,2)</f>
        <v/>
      </c>
      <c r="AG121" s="29">
        <f>N(AK120)*(1+N('Debt Payoff'!$D$13)/12)</f>
        <v/>
      </c>
      <c r="AH121" s="29">
        <f>MIN(AG121,N('Debt Payoff'!$E$13))</f>
        <v/>
      </c>
      <c r="AI121" s="29">
        <f>AG121-AH121</f>
        <v/>
      </c>
      <c r="AJ121" s="29">
        <f>MAX(0,MIN(AI121,$AQ121-SUMIF($C$4:$AP$4,"&lt;"&amp;AI$4,$C121:$AP121)))</f>
        <v/>
      </c>
      <c r="AK121" s="29">
        <f>ROUND(AI121-AJ121,2)</f>
        <v/>
      </c>
      <c r="AL121" s="29">
        <f>N(AP120)*(1+N('Debt Payoff'!$D$14)/12)</f>
        <v/>
      </c>
      <c r="AM121" s="29">
        <f>MIN(AL121,N('Debt Payoff'!$E$14))</f>
        <v/>
      </c>
      <c r="AN121" s="29">
        <f>AL121-AM121</f>
        <v/>
      </c>
      <c r="AO121" s="29">
        <f>MAX(0,MIN(AN121,$AQ121-SUMIF($C$4:$AP$4,"&lt;"&amp;AN$4,$C121:$AP121)))</f>
        <v/>
      </c>
      <c r="AP121" s="29">
        <f>ROUND(AN121-AO121,2)</f>
        <v/>
      </c>
      <c r="AQ121" s="29">
        <f>'Debt Payoff'!$C$19-(D121+I121+N121+S121+X121+AC121+AH121+AM121)</f>
        <v/>
      </c>
      <c r="AR121" s="29">
        <f>G121+L121+Q121+V121+AA121+AF121+AK121+AP121</f>
        <v/>
      </c>
      <c r="AS121" s="29">
        <f>D121+F121+I121+K121+N121+P121+S121+U121+X121+Z121+AC121+AE121+AH121+AJ121+AM121+AO121</f>
        <v/>
      </c>
      <c r="AT121" s="29">
        <f>(C121+H121+M121+R121+W121+AB121+AG121+AL121)-AR120</f>
        <v/>
      </c>
    </row>
    <row r="122">
      <c r="B122" t="n">
        <v>117</v>
      </c>
      <c r="C122" s="29">
        <f>N(G121)*(1+N('Debt Payoff'!$D$7)/12)</f>
        <v/>
      </c>
      <c r="D122" s="29">
        <f>MIN(C122,N('Debt Payoff'!$E$7))</f>
        <v/>
      </c>
      <c r="E122" s="29">
        <f>C122-D122</f>
        <v/>
      </c>
      <c r="F122" s="29">
        <f>MAX(0,MIN(E122,$AQ122-SUMIF($C$4:$AP$4,"&lt;"&amp;E$4,$C122:$AP122)))</f>
        <v/>
      </c>
      <c r="G122" s="29">
        <f>ROUND(E122-F122,2)</f>
        <v/>
      </c>
      <c r="H122" s="29">
        <f>N(L121)*(1+N('Debt Payoff'!$D$8)/12)</f>
        <v/>
      </c>
      <c r="I122" s="29">
        <f>MIN(H122,N('Debt Payoff'!$E$8))</f>
        <v/>
      </c>
      <c r="J122" s="29">
        <f>H122-I122</f>
        <v/>
      </c>
      <c r="K122" s="29">
        <f>MAX(0,MIN(J122,$AQ122-SUMIF($C$4:$AP$4,"&lt;"&amp;J$4,$C122:$AP122)))</f>
        <v/>
      </c>
      <c r="L122" s="29">
        <f>ROUND(J122-K122,2)</f>
        <v/>
      </c>
      <c r="M122" s="29">
        <f>N(Q121)*(1+N('Debt Payoff'!$D$9)/12)</f>
        <v/>
      </c>
      <c r="N122" s="29">
        <f>MIN(M122,N('Debt Payoff'!$E$9))</f>
        <v/>
      </c>
      <c r="O122" s="29">
        <f>M122-N122</f>
        <v/>
      </c>
      <c r="P122" s="29">
        <f>MAX(0,MIN(O122,$AQ122-SUMIF($C$4:$AP$4,"&lt;"&amp;O$4,$C122:$AP122)))</f>
        <v/>
      </c>
      <c r="Q122" s="29">
        <f>ROUND(O122-P122,2)</f>
        <v/>
      </c>
      <c r="R122" s="29">
        <f>N(V121)*(1+N('Debt Payoff'!$D$10)/12)</f>
        <v/>
      </c>
      <c r="S122" s="29">
        <f>MIN(R122,N('Debt Payoff'!$E$10))</f>
        <v/>
      </c>
      <c r="T122" s="29">
        <f>R122-S122</f>
        <v/>
      </c>
      <c r="U122" s="29">
        <f>MAX(0,MIN(T122,$AQ122-SUMIF($C$4:$AP$4,"&lt;"&amp;T$4,$C122:$AP122)))</f>
        <v/>
      </c>
      <c r="V122" s="29">
        <f>ROUND(T122-U122,2)</f>
        <v/>
      </c>
      <c r="W122" s="29">
        <f>N(AA121)*(1+N('Debt Payoff'!$D$11)/12)</f>
        <v/>
      </c>
      <c r="X122" s="29">
        <f>MIN(W122,N('Debt Payoff'!$E$11))</f>
        <v/>
      </c>
      <c r="Y122" s="29">
        <f>W122-X122</f>
        <v/>
      </c>
      <c r="Z122" s="29">
        <f>MAX(0,MIN(Y122,$AQ122-SUMIF($C$4:$AP$4,"&lt;"&amp;Y$4,$C122:$AP122)))</f>
        <v/>
      </c>
      <c r="AA122" s="29">
        <f>ROUND(Y122-Z122,2)</f>
        <v/>
      </c>
      <c r="AB122" s="29">
        <f>N(AF121)*(1+N('Debt Payoff'!$D$12)/12)</f>
        <v/>
      </c>
      <c r="AC122" s="29">
        <f>MIN(AB122,N('Debt Payoff'!$E$12))</f>
        <v/>
      </c>
      <c r="AD122" s="29">
        <f>AB122-AC122</f>
        <v/>
      </c>
      <c r="AE122" s="29">
        <f>MAX(0,MIN(AD122,$AQ122-SUMIF($C$4:$AP$4,"&lt;"&amp;AD$4,$C122:$AP122)))</f>
        <v/>
      </c>
      <c r="AF122" s="29">
        <f>ROUND(AD122-AE122,2)</f>
        <v/>
      </c>
      <c r="AG122" s="29">
        <f>N(AK121)*(1+N('Debt Payoff'!$D$13)/12)</f>
        <v/>
      </c>
      <c r="AH122" s="29">
        <f>MIN(AG122,N('Debt Payoff'!$E$13))</f>
        <v/>
      </c>
      <c r="AI122" s="29">
        <f>AG122-AH122</f>
        <v/>
      </c>
      <c r="AJ122" s="29">
        <f>MAX(0,MIN(AI122,$AQ122-SUMIF($C$4:$AP$4,"&lt;"&amp;AI$4,$C122:$AP122)))</f>
        <v/>
      </c>
      <c r="AK122" s="29">
        <f>ROUND(AI122-AJ122,2)</f>
        <v/>
      </c>
      <c r="AL122" s="29">
        <f>N(AP121)*(1+N('Debt Payoff'!$D$14)/12)</f>
        <v/>
      </c>
      <c r="AM122" s="29">
        <f>MIN(AL122,N('Debt Payoff'!$E$14))</f>
        <v/>
      </c>
      <c r="AN122" s="29">
        <f>AL122-AM122</f>
        <v/>
      </c>
      <c r="AO122" s="29">
        <f>MAX(0,MIN(AN122,$AQ122-SUMIF($C$4:$AP$4,"&lt;"&amp;AN$4,$C122:$AP122)))</f>
        <v/>
      </c>
      <c r="AP122" s="29">
        <f>ROUND(AN122-AO122,2)</f>
        <v/>
      </c>
      <c r="AQ122" s="29">
        <f>'Debt Payoff'!$C$19-(D122+I122+N122+S122+X122+AC122+AH122+AM122)</f>
        <v/>
      </c>
      <c r="AR122" s="29">
        <f>G122+L122+Q122+V122+AA122+AF122+AK122+AP122</f>
        <v/>
      </c>
      <c r="AS122" s="29">
        <f>D122+F122+I122+K122+N122+P122+S122+U122+X122+Z122+AC122+AE122+AH122+AJ122+AM122+AO122</f>
        <v/>
      </c>
      <c r="AT122" s="29">
        <f>(C122+H122+M122+R122+W122+AB122+AG122+AL122)-AR121</f>
        <v/>
      </c>
    </row>
    <row r="123">
      <c r="B123" t="n">
        <v>118</v>
      </c>
      <c r="C123" s="29">
        <f>N(G122)*(1+N('Debt Payoff'!$D$7)/12)</f>
        <v/>
      </c>
      <c r="D123" s="29">
        <f>MIN(C123,N('Debt Payoff'!$E$7))</f>
        <v/>
      </c>
      <c r="E123" s="29">
        <f>C123-D123</f>
        <v/>
      </c>
      <c r="F123" s="29">
        <f>MAX(0,MIN(E123,$AQ123-SUMIF($C$4:$AP$4,"&lt;"&amp;E$4,$C123:$AP123)))</f>
        <v/>
      </c>
      <c r="G123" s="29">
        <f>ROUND(E123-F123,2)</f>
        <v/>
      </c>
      <c r="H123" s="29">
        <f>N(L122)*(1+N('Debt Payoff'!$D$8)/12)</f>
        <v/>
      </c>
      <c r="I123" s="29">
        <f>MIN(H123,N('Debt Payoff'!$E$8))</f>
        <v/>
      </c>
      <c r="J123" s="29">
        <f>H123-I123</f>
        <v/>
      </c>
      <c r="K123" s="29">
        <f>MAX(0,MIN(J123,$AQ123-SUMIF($C$4:$AP$4,"&lt;"&amp;J$4,$C123:$AP123)))</f>
        <v/>
      </c>
      <c r="L123" s="29">
        <f>ROUND(J123-K123,2)</f>
        <v/>
      </c>
      <c r="M123" s="29">
        <f>N(Q122)*(1+N('Debt Payoff'!$D$9)/12)</f>
        <v/>
      </c>
      <c r="N123" s="29">
        <f>MIN(M123,N('Debt Payoff'!$E$9))</f>
        <v/>
      </c>
      <c r="O123" s="29">
        <f>M123-N123</f>
        <v/>
      </c>
      <c r="P123" s="29">
        <f>MAX(0,MIN(O123,$AQ123-SUMIF($C$4:$AP$4,"&lt;"&amp;O$4,$C123:$AP123)))</f>
        <v/>
      </c>
      <c r="Q123" s="29">
        <f>ROUND(O123-P123,2)</f>
        <v/>
      </c>
      <c r="R123" s="29">
        <f>N(V122)*(1+N('Debt Payoff'!$D$10)/12)</f>
        <v/>
      </c>
      <c r="S123" s="29">
        <f>MIN(R123,N('Debt Payoff'!$E$10))</f>
        <v/>
      </c>
      <c r="T123" s="29">
        <f>R123-S123</f>
        <v/>
      </c>
      <c r="U123" s="29">
        <f>MAX(0,MIN(T123,$AQ123-SUMIF($C$4:$AP$4,"&lt;"&amp;T$4,$C123:$AP123)))</f>
        <v/>
      </c>
      <c r="V123" s="29">
        <f>ROUND(T123-U123,2)</f>
        <v/>
      </c>
      <c r="W123" s="29">
        <f>N(AA122)*(1+N('Debt Payoff'!$D$11)/12)</f>
        <v/>
      </c>
      <c r="X123" s="29">
        <f>MIN(W123,N('Debt Payoff'!$E$11))</f>
        <v/>
      </c>
      <c r="Y123" s="29">
        <f>W123-X123</f>
        <v/>
      </c>
      <c r="Z123" s="29">
        <f>MAX(0,MIN(Y123,$AQ123-SUMIF($C$4:$AP$4,"&lt;"&amp;Y$4,$C123:$AP123)))</f>
        <v/>
      </c>
      <c r="AA123" s="29">
        <f>ROUND(Y123-Z123,2)</f>
        <v/>
      </c>
      <c r="AB123" s="29">
        <f>N(AF122)*(1+N('Debt Payoff'!$D$12)/12)</f>
        <v/>
      </c>
      <c r="AC123" s="29">
        <f>MIN(AB123,N('Debt Payoff'!$E$12))</f>
        <v/>
      </c>
      <c r="AD123" s="29">
        <f>AB123-AC123</f>
        <v/>
      </c>
      <c r="AE123" s="29">
        <f>MAX(0,MIN(AD123,$AQ123-SUMIF($C$4:$AP$4,"&lt;"&amp;AD$4,$C123:$AP123)))</f>
        <v/>
      </c>
      <c r="AF123" s="29">
        <f>ROUND(AD123-AE123,2)</f>
        <v/>
      </c>
      <c r="AG123" s="29">
        <f>N(AK122)*(1+N('Debt Payoff'!$D$13)/12)</f>
        <v/>
      </c>
      <c r="AH123" s="29">
        <f>MIN(AG123,N('Debt Payoff'!$E$13))</f>
        <v/>
      </c>
      <c r="AI123" s="29">
        <f>AG123-AH123</f>
        <v/>
      </c>
      <c r="AJ123" s="29">
        <f>MAX(0,MIN(AI123,$AQ123-SUMIF($C$4:$AP$4,"&lt;"&amp;AI$4,$C123:$AP123)))</f>
        <v/>
      </c>
      <c r="AK123" s="29">
        <f>ROUND(AI123-AJ123,2)</f>
        <v/>
      </c>
      <c r="AL123" s="29">
        <f>N(AP122)*(1+N('Debt Payoff'!$D$14)/12)</f>
        <v/>
      </c>
      <c r="AM123" s="29">
        <f>MIN(AL123,N('Debt Payoff'!$E$14))</f>
        <v/>
      </c>
      <c r="AN123" s="29">
        <f>AL123-AM123</f>
        <v/>
      </c>
      <c r="AO123" s="29">
        <f>MAX(0,MIN(AN123,$AQ123-SUMIF($C$4:$AP$4,"&lt;"&amp;AN$4,$C123:$AP123)))</f>
        <v/>
      </c>
      <c r="AP123" s="29">
        <f>ROUND(AN123-AO123,2)</f>
        <v/>
      </c>
      <c r="AQ123" s="29">
        <f>'Debt Payoff'!$C$19-(D123+I123+N123+S123+X123+AC123+AH123+AM123)</f>
        <v/>
      </c>
      <c r="AR123" s="29">
        <f>G123+L123+Q123+V123+AA123+AF123+AK123+AP123</f>
        <v/>
      </c>
      <c r="AS123" s="29">
        <f>D123+F123+I123+K123+N123+P123+S123+U123+X123+Z123+AC123+AE123+AH123+AJ123+AM123+AO123</f>
        <v/>
      </c>
      <c r="AT123" s="29">
        <f>(C123+H123+M123+R123+W123+AB123+AG123+AL123)-AR122</f>
        <v/>
      </c>
    </row>
    <row r="124">
      <c r="B124" t="n">
        <v>119</v>
      </c>
      <c r="C124" s="29">
        <f>N(G123)*(1+N('Debt Payoff'!$D$7)/12)</f>
        <v/>
      </c>
      <c r="D124" s="29">
        <f>MIN(C124,N('Debt Payoff'!$E$7))</f>
        <v/>
      </c>
      <c r="E124" s="29">
        <f>C124-D124</f>
        <v/>
      </c>
      <c r="F124" s="29">
        <f>MAX(0,MIN(E124,$AQ124-SUMIF($C$4:$AP$4,"&lt;"&amp;E$4,$C124:$AP124)))</f>
        <v/>
      </c>
      <c r="G124" s="29">
        <f>ROUND(E124-F124,2)</f>
        <v/>
      </c>
      <c r="H124" s="29">
        <f>N(L123)*(1+N('Debt Payoff'!$D$8)/12)</f>
        <v/>
      </c>
      <c r="I124" s="29">
        <f>MIN(H124,N('Debt Payoff'!$E$8))</f>
        <v/>
      </c>
      <c r="J124" s="29">
        <f>H124-I124</f>
        <v/>
      </c>
      <c r="K124" s="29">
        <f>MAX(0,MIN(J124,$AQ124-SUMIF($C$4:$AP$4,"&lt;"&amp;J$4,$C124:$AP124)))</f>
        <v/>
      </c>
      <c r="L124" s="29">
        <f>ROUND(J124-K124,2)</f>
        <v/>
      </c>
      <c r="M124" s="29">
        <f>N(Q123)*(1+N('Debt Payoff'!$D$9)/12)</f>
        <v/>
      </c>
      <c r="N124" s="29">
        <f>MIN(M124,N('Debt Payoff'!$E$9))</f>
        <v/>
      </c>
      <c r="O124" s="29">
        <f>M124-N124</f>
        <v/>
      </c>
      <c r="P124" s="29">
        <f>MAX(0,MIN(O124,$AQ124-SUMIF($C$4:$AP$4,"&lt;"&amp;O$4,$C124:$AP124)))</f>
        <v/>
      </c>
      <c r="Q124" s="29">
        <f>ROUND(O124-P124,2)</f>
        <v/>
      </c>
      <c r="R124" s="29">
        <f>N(V123)*(1+N('Debt Payoff'!$D$10)/12)</f>
        <v/>
      </c>
      <c r="S124" s="29">
        <f>MIN(R124,N('Debt Payoff'!$E$10))</f>
        <v/>
      </c>
      <c r="T124" s="29">
        <f>R124-S124</f>
        <v/>
      </c>
      <c r="U124" s="29">
        <f>MAX(0,MIN(T124,$AQ124-SUMIF($C$4:$AP$4,"&lt;"&amp;T$4,$C124:$AP124)))</f>
        <v/>
      </c>
      <c r="V124" s="29">
        <f>ROUND(T124-U124,2)</f>
        <v/>
      </c>
      <c r="W124" s="29">
        <f>N(AA123)*(1+N('Debt Payoff'!$D$11)/12)</f>
        <v/>
      </c>
      <c r="X124" s="29">
        <f>MIN(W124,N('Debt Payoff'!$E$11))</f>
        <v/>
      </c>
      <c r="Y124" s="29">
        <f>W124-X124</f>
        <v/>
      </c>
      <c r="Z124" s="29">
        <f>MAX(0,MIN(Y124,$AQ124-SUMIF($C$4:$AP$4,"&lt;"&amp;Y$4,$C124:$AP124)))</f>
        <v/>
      </c>
      <c r="AA124" s="29">
        <f>ROUND(Y124-Z124,2)</f>
        <v/>
      </c>
      <c r="AB124" s="29">
        <f>N(AF123)*(1+N('Debt Payoff'!$D$12)/12)</f>
        <v/>
      </c>
      <c r="AC124" s="29">
        <f>MIN(AB124,N('Debt Payoff'!$E$12))</f>
        <v/>
      </c>
      <c r="AD124" s="29">
        <f>AB124-AC124</f>
        <v/>
      </c>
      <c r="AE124" s="29">
        <f>MAX(0,MIN(AD124,$AQ124-SUMIF($C$4:$AP$4,"&lt;"&amp;AD$4,$C124:$AP124)))</f>
        <v/>
      </c>
      <c r="AF124" s="29">
        <f>ROUND(AD124-AE124,2)</f>
        <v/>
      </c>
      <c r="AG124" s="29">
        <f>N(AK123)*(1+N('Debt Payoff'!$D$13)/12)</f>
        <v/>
      </c>
      <c r="AH124" s="29">
        <f>MIN(AG124,N('Debt Payoff'!$E$13))</f>
        <v/>
      </c>
      <c r="AI124" s="29">
        <f>AG124-AH124</f>
        <v/>
      </c>
      <c r="AJ124" s="29">
        <f>MAX(0,MIN(AI124,$AQ124-SUMIF($C$4:$AP$4,"&lt;"&amp;AI$4,$C124:$AP124)))</f>
        <v/>
      </c>
      <c r="AK124" s="29">
        <f>ROUND(AI124-AJ124,2)</f>
        <v/>
      </c>
      <c r="AL124" s="29">
        <f>N(AP123)*(1+N('Debt Payoff'!$D$14)/12)</f>
        <v/>
      </c>
      <c r="AM124" s="29">
        <f>MIN(AL124,N('Debt Payoff'!$E$14))</f>
        <v/>
      </c>
      <c r="AN124" s="29">
        <f>AL124-AM124</f>
        <v/>
      </c>
      <c r="AO124" s="29">
        <f>MAX(0,MIN(AN124,$AQ124-SUMIF($C$4:$AP$4,"&lt;"&amp;AN$4,$C124:$AP124)))</f>
        <v/>
      </c>
      <c r="AP124" s="29">
        <f>ROUND(AN124-AO124,2)</f>
        <v/>
      </c>
      <c r="AQ124" s="29">
        <f>'Debt Payoff'!$C$19-(D124+I124+N124+S124+X124+AC124+AH124+AM124)</f>
        <v/>
      </c>
      <c r="AR124" s="29">
        <f>G124+L124+Q124+V124+AA124+AF124+AK124+AP124</f>
        <v/>
      </c>
      <c r="AS124" s="29">
        <f>D124+F124+I124+K124+N124+P124+S124+U124+X124+Z124+AC124+AE124+AH124+AJ124+AM124+AO124</f>
        <v/>
      </c>
      <c r="AT124" s="29">
        <f>(C124+H124+M124+R124+W124+AB124+AG124+AL124)-AR123</f>
        <v/>
      </c>
    </row>
    <row r="125">
      <c r="B125" t="n">
        <v>120</v>
      </c>
      <c r="C125" s="29">
        <f>N(G124)*(1+N('Debt Payoff'!$D$7)/12)</f>
        <v/>
      </c>
      <c r="D125" s="29">
        <f>MIN(C125,N('Debt Payoff'!$E$7))</f>
        <v/>
      </c>
      <c r="E125" s="29">
        <f>C125-D125</f>
        <v/>
      </c>
      <c r="F125" s="29">
        <f>MAX(0,MIN(E125,$AQ125-SUMIF($C$4:$AP$4,"&lt;"&amp;E$4,$C125:$AP125)))</f>
        <v/>
      </c>
      <c r="G125" s="29">
        <f>ROUND(E125-F125,2)</f>
        <v/>
      </c>
      <c r="H125" s="29">
        <f>N(L124)*(1+N('Debt Payoff'!$D$8)/12)</f>
        <v/>
      </c>
      <c r="I125" s="29">
        <f>MIN(H125,N('Debt Payoff'!$E$8))</f>
        <v/>
      </c>
      <c r="J125" s="29">
        <f>H125-I125</f>
        <v/>
      </c>
      <c r="K125" s="29">
        <f>MAX(0,MIN(J125,$AQ125-SUMIF($C$4:$AP$4,"&lt;"&amp;J$4,$C125:$AP125)))</f>
        <v/>
      </c>
      <c r="L125" s="29">
        <f>ROUND(J125-K125,2)</f>
        <v/>
      </c>
      <c r="M125" s="29">
        <f>N(Q124)*(1+N('Debt Payoff'!$D$9)/12)</f>
        <v/>
      </c>
      <c r="N125" s="29">
        <f>MIN(M125,N('Debt Payoff'!$E$9))</f>
        <v/>
      </c>
      <c r="O125" s="29">
        <f>M125-N125</f>
        <v/>
      </c>
      <c r="P125" s="29">
        <f>MAX(0,MIN(O125,$AQ125-SUMIF($C$4:$AP$4,"&lt;"&amp;O$4,$C125:$AP125)))</f>
        <v/>
      </c>
      <c r="Q125" s="29">
        <f>ROUND(O125-P125,2)</f>
        <v/>
      </c>
      <c r="R125" s="29">
        <f>N(V124)*(1+N('Debt Payoff'!$D$10)/12)</f>
        <v/>
      </c>
      <c r="S125" s="29">
        <f>MIN(R125,N('Debt Payoff'!$E$10))</f>
        <v/>
      </c>
      <c r="T125" s="29">
        <f>R125-S125</f>
        <v/>
      </c>
      <c r="U125" s="29">
        <f>MAX(0,MIN(T125,$AQ125-SUMIF($C$4:$AP$4,"&lt;"&amp;T$4,$C125:$AP125)))</f>
        <v/>
      </c>
      <c r="V125" s="29">
        <f>ROUND(T125-U125,2)</f>
        <v/>
      </c>
      <c r="W125" s="29">
        <f>N(AA124)*(1+N('Debt Payoff'!$D$11)/12)</f>
        <v/>
      </c>
      <c r="X125" s="29">
        <f>MIN(W125,N('Debt Payoff'!$E$11))</f>
        <v/>
      </c>
      <c r="Y125" s="29">
        <f>W125-X125</f>
        <v/>
      </c>
      <c r="Z125" s="29">
        <f>MAX(0,MIN(Y125,$AQ125-SUMIF($C$4:$AP$4,"&lt;"&amp;Y$4,$C125:$AP125)))</f>
        <v/>
      </c>
      <c r="AA125" s="29">
        <f>ROUND(Y125-Z125,2)</f>
        <v/>
      </c>
      <c r="AB125" s="29">
        <f>N(AF124)*(1+N('Debt Payoff'!$D$12)/12)</f>
        <v/>
      </c>
      <c r="AC125" s="29">
        <f>MIN(AB125,N('Debt Payoff'!$E$12))</f>
        <v/>
      </c>
      <c r="AD125" s="29">
        <f>AB125-AC125</f>
        <v/>
      </c>
      <c r="AE125" s="29">
        <f>MAX(0,MIN(AD125,$AQ125-SUMIF($C$4:$AP$4,"&lt;"&amp;AD$4,$C125:$AP125)))</f>
        <v/>
      </c>
      <c r="AF125" s="29">
        <f>ROUND(AD125-AE125,2)</f>
        <v/>
      </c>
      <c r="AG125" s="29">
        <f>N(AK124)*(1+N('Debt Payoff'!$D$13)/12)</f>
        <v/>
      </c>
      <c r="AH125" s="29">
        <f>MIN(AG125,N('Debt Payoff'!$E$13))</f>
        <v/>
      </c>
      <c r="AI125" s="29">
        <f>AG125-AH125</f>
        <v/>
      </c>
      <c r="AJ125" s="29">
        <f>MAX(0,MIN(AI125,$AQ125-SUMIF($C$4:$AP$4,"&lt;"&amp;AI$4,$C125:$AP125)))</f>
        <v/>
      </c>
      <c r="AK125" s="29">
        <f>ROUND(AI125-AJ125,2)</f>
        <v/>
      </c>
      <c r="AL125" s="29">
        <f>N(AP124)*(1+N('Debt Payoff'!$D$14)/12)</f>
        <v/>
      </c>
      <c r="AM125" s="29">
        <f>MIN(AL125,N('Debt Payoff'!$E$14))</f>
        <v/>
      </c>
      <c r="AN125" s="29">
        <f>AL125-AM125</f>
        <v/>
      </c>
      <c r="AO125" s="29">
        <f>MAX(0,MIN(AN125,$AQ125-SUMIF($C$4:$AP$4,"&lt;"&amp;AN$4,$C125:$AP125)))</f>
        <v/>
      </c>
      <c r="AP125" s="29">
        <f>ROUND(AN125-AO125,2)</f>
        <v/>
      </c>
      <c r="AQ125" s="29">
        <f>'Debt Payoff'!$C$19-(D125+I125+N125+S125+X125+AC125+AH125+AM125)</f>
        <v/>
      </c>
      <c r="AR125" s="29">
        <f>G125+L125+Q125+V125+AA125+AF125+AK125+AP125</f>
        <v/>
      </c>
      <c r="AS125" s="29">
        <f>D125+F125+I125+K125+N125+P125+S125+U125+X125+Z125+AC125+AE125+AH125+AJ125+AM125+AO125</f>
        <v/>
      </c>
      <c r="AT125" s="29">
        <f>(C125+H125+M125+R125+W125+AB125+AG125+AL125)-AR124</f>
        <v/>
      </c>
    </row>
    <row r="126">
      <c r="B126" t="n">
        <v>121</v>
      </c>
      <c r="C126" s="29">
        <f>N(G125)*(1+N('Debt Payoff'!$D$7)/12)</f>
        <v/>
      </c>
      <c r="D126" s="29">
        <f>MIN(C126,N('Debt Payoff'!$E$7))</f>
        <v/>
      </c>
      <c r="E126" s="29">
        <f>C126-D126</f>
        <v/>
      </c>
      <c r="F126" s="29">
        <f>MAX(0,MIN(E126,$AQ126-SUMIF($C$4:$AP$4,"&lt;"&amp;E$4,$C126:$AP126)))</f>
        <v/>
      </c>
      <c r="G126" s="29">
        <f>ROUND(E126-F126,2)</f>
        <v/>
      </c>
      <c r="H126" s="29">
        <f>N(L125)*(1+N('Debt Payoff'!$D$8)/12)</f>
        <v/>
      </c>
      <c r="I126" s="29">
        <f>MIN(H126,N('Debt Payoff'!$E$8))</f>
        <v/>
      </c>
      <c r="J126" s="29">
        <f>H126-I126</f>
        <v/>
      </c>
      <c r="K126" s="29">
        <f>MAX(0,MIN(J126,$AQ126-SUMIF($C$4:$AP$4,"&lt;"&amp;J$4,$C126:$AP126)))</f>
        <v/>
      </c>
      <c r="L126" s="29">
        <f>ROUND(J126-K126,2)</f>
        <v/>
      </c>
      <c r="M126" s="29">
        <f>N(Q125)*(1+N('Debt Payoff'!$D$9)/12)</f>
        <v/>
      </c>
      <c r="N126" s="29">
        <f>MIN(M126,N('Debt Payoff'!$E$9))</f>
        <v/>
      </c>
      <c r="O126" s="29">
        <f>M126-N126</f>
        <v/>
      </c>
      <c r="P126" s="29">
        <f>MAX(0,MIN(O126,$AQ126-SUMIF($C$4:$AP$4,"&lt;"&amp;O$4,$C126:$AP126)))</f>
        <v/>
      </c>
      <c r="Q126" s="29">
        <f>ROUND(O126-P126,2)</f>
        <v/>
      </c>
      <c r="R126" s="29">
        <f>N(V125)*(1+N('Debt Payoff'!$D$10)/12)</f>
        <v/>
      </c>
      <c r="S126" s="29">
        <f>MIN(R126,N('Debt Payoff'!$E$10))</f>
        <v/>
      </c>
      <c r="T126" s="29">
        <f>R126-S126</f>
        <v/>
      </c>
      <c r="U126" s="29">
        <f>MAX(0,MIN(T126,$AQ126-SUMIF($C$4:$AP$4,"&lt;"&amp;T$4,$C126:$AP126)))</f>
        <v/>
      </c>
      <c r="V126" s="29">
        <f>ROUND(T126-U126,2)</f>
        <v/>
      </c>
      <c r="W126" s="29">
        <f>N(AA125)*(1+N('Debt Payoff'!$D$11)/12)</f>
        <v/>
      </c>
      <c r="X126" s="29">
        <f>MIN(W126,N('Debt Payoff'!$E$11))</f>
        <v/>
      </c>
      <c r="Y126" s="29">
        <f>W126-X126</f>
        <v/>
      </c>
      <c r="Z126" s="29">
        <f>MAX(0,MIN(Y126,$AQ126-SUMIF($C$4:$AP$4,"&lt;"&amp;Y$4,$C126:$AP126)))</f>
        <v/>
      </c>
      <c r="AA126" s="29">
        <f>ROUND(Y126-Z126,2)</f>
        <v/>
      </c>
      <c r="AB126" s="29">
        <f>N(AF125)*(1+N('Debt Payoff'!$D$12)/12)</f>
        <v/>
      </c>
      <c r="AC126" s="29">
        <f>MIN(AB126,N('Debt Payoff'!$E$12))</f>
        <v/>
      </c>
      <c r="AD126" s="29">
        <f>AB126-AC126</f>
        <v/>
      </c>
      <c r="AE126" s="29">
        <f>MAX(0,MIN(AD126,$AQ126-SUMIF($C$4:$AP$4,"&lt;"&amp;AD$4,$C126:$AP126)))</f>
        <v/>
      </c>
      <c r="AF126" s="29">
        <f>ROUND(AD126-AE126,2)</f>
        <v/>
      </c>
      <c r="AG126" s="29">
        <f>N(AK125)*(1+N('Debt Payoff'!$D$13)/12)</f>
        <v/>
      </c>
      <c r="AH126" s="29">
        <f>MIN(AG126,N('Debt Payoff'!$E$13))</f>
        <v/>
      </c>
      <c r="AI126" s="29">
        <f>AG126-AH126</f>
        <v/>
      </c>
      <c r="AJ126" s="29">
        <f>MAX(0,MIN(AI126,$AQ126-SUMIF($C$4:$AP$4,"&lt;"&amp;AI$4,$C126:$AP126)))</f>
        <v/>
      </c>
      <c r="AK126" s="29">
        <f>ROUND(AI126-AJ126,2)</f>
        <v/>
      </c>
      <c r="AL126" s="29">
        <f>N(AP125)*(1+N('Debt Payoff'!$D$14)/12)</f>
        <v/>
      </c>
      <c r="AM126" s="29">
        <f>MIN(AL126,N('Debt Payoff'!$E$14))</f>
        <v/>
      </c>
      <c r="AN126" s="29">
        <f>AL126-AM126</f>
        <v/>
      </c>
      <c r="AO126" s="29">
        <f>MAX(0,MIN(AN126,$AQ126-SUMIF($C$4:$AP$4,"&lt;"&amp;AN$4,$C126:$AP126)))</f>
        <v/>
      </c>
      <c r="AP126" s="29">
        <f>ROUND(AN126-AO126,2)</f>
        <v/>
      </c>
      <c r="AQ126" s="29">
        <f>'Debt Payoff'!$C$19-(D126+I126+N126+S126+X126+AC126+AH126+AM126)</f>
        <v/>
      </c>
      <c r="AR126" s="29">
        <f>G126+L126+Q126+V126+AA126+AF126+AK126+AP126</f>
        <v/>
      </c>
      <c r="AS126" s="29">
        <f>D126+F126+I126+K126+N126+P126+S126+U126+X126+Z126+AC126+AE126+AH126+AJ126+AM126+AO126</f>
        <v/>
      </c>
      <c r="AT126" s="29">
        <f>(C126+H126+M126+R126+W126+AB126+AG126+AL126)-AR125</f>
        <v/>
      </c>
    </row>
    <row r="127">
      <c r="B127" t="n">
        <v>122</v>
      </c>
      <c r="C127" s="29">
        <f>N(G126)*(1+N('Debt Payoff'!$D$7)/12)</f>
        <v/>
      </c>
      <c r="D127" s="29">
        <f>MIN(C127,N('Debt Payoff'!$E$7))</f>
        <v/>
      </c>
      <c r="E127" s="29">
        <f>C127-D127</f>
        <v/>
      </c>
      <c r="F127" s="29">
        <f>MAX(0,MIN(E127,$AQ127-SUMIF($C$4:$AP$4,"&lt;"&amp;E$4,$C127:$AP127)))</f>
        <v/>
      </c>
      <c r="G127" s="29">
        <f>ROUND(E127-F127,2)</f>
        <v/>
      </c>
      <c r="H127" s="29">
        <f>N(L126)*(1+N('Debt Payoff'!$D$8)/12)</f>
        <v/>
      </c>
      <c r="I127" s="29">
        <f>MIN(H127,N('Debt Payoff'!$E$8))</f>
        <v/>
      </c>
      <c r="J127" s="29">
        <f>H127-I127</f>
        <v/>
      </c>
      <c r="K127" s="29">
        <f>MAX(0,MIN(J127,$AQ127-SUMIF($C$4:$AP$4,"&lt;"&amp;J$4,$C127:$AP127)))</f>
        <v/>
      </c>
      <c r="L127" s="29">
        <f>ROUND(J127-K127,2)</f>
        <v/>
      </c>
      <c r="M127" s="29">
        <f>N(Q126)*(1+N('Debt Payoff'!$D$9)/12)</f>
        <v/>
      </c>
      <c r="N127" s="29">
        <f>MIN(M127,N('Debt Payoff'!$E$9))</f>
        <v/>
      </c>
      <c r="O127" s="29">
        <f>M127-N127</f>
        <v/>
      </c>
      <c r="P127" s="29">
        <f>MAX(0,MIN(O127,$AQ127-SUMIF($C$4:$AP$4,"&lt;"&amp;O$4,$C127:$AP127)))</f>
        <v/>
      </c>
      <c r="Q127" s="29">
        <f>ROUND(O127-P127,2)</f>
        <v/>
      </c>
      <c r="R127" s="29">
        <f>N(V126)*(1+N('Debt Payoff'!$D$10)/12)</f>
        <v/>
      </c>
      <c r="S127" s="29">
        <f>MIN(R127,N('Debt Payoff'!$E$10))</f>
        <v/>
      </c>
      <c r="T127" s="29">
        <f>R127-S127</f>
        <v/>
      </c>
      <c r="U127" s="29">
        <f>MAX(0,MIN(T127,$AQ127-SUMIF($C$4:$AP$4,"&lt;"&amp;T$4,$C127:$AP127)))</f>
        <v/>
      </c>
      <c r="V127" s="29">
        <f>ROUND(T127-U127,2)</f>
        <v/>
      </c>
      <c r="W127" s="29">
        <f>N(AA126)*(1+N('Debt Payoff'!$D$11)/12)</f>
        <v/>
      </c>
      <c r="X127" s="29">
        <f>MIN(W127,N('Debt Payoff'!$E$11))</f>
        <v/>
      </c>
      <c r="Y127" s="29">
        <f>W127-X127</f>
        <v/>
      </c>
      <c r="Z127" s="29">
        <f>MAX(0,MIN(Y127,$AQ127-SUMIF($C$4:$AP$4,"&lt;"&amp;Y$4,$C127:$AP127)))</f>
        <v/>
      </c>
      <c r="AA127" s="29">
        <f>ROUND(Y127-Z127,2)</f>
        <v/>
      </c>
      <c r="AB127" s="29">
        <f>N(AF126)*(1+N('Debt Payoff'!$D$12)/12)</f>
        <v/>
      </c>
      <c r="AC127" s="29">
        <f>MIN(AB127,N('Debt Payoff'!$E$12))</f>
        <v/>
      </c>
      <c r="AD127" s="29">
        <f>AB127-AC127</f>
        <v/>
      </c>
      <c r="AE127" s="29">
        <f>MAX(0,MIN(AD127,$AQ127-SUMIF($C$4:$AP$4,"&lt;"&amp;AD$4,$C127:$AP127)))</f>
        <v/>
      </c>
      <c r="AF127" s="29">
        <f>ROUND(AD127-AE127,2)</f>
        <v/>
      </c>
      <c r="AG127" s="29">
        <f>N(AK126)*(1+N('Debt Payoff'!$D$13)/12)</f>
        <v/>
      </c>
      <c r="AH127" s="29">
        <f>MIN(AG127,N('Debt Payoff'!$E$13))</f>
        <v/>
      </c>
      <c r="AI127" s="29">
        <f>AG127-AH127</f>
        <v/>
      </c>
      <c r="AJ127" s="29">
        <f>MAX(0,MIN(AI127,$AQ127-SUMIF($C$4:$AP$4,"&lt;"&amp;AI$4,$C127:$AP127)))</f>
        <v/>
      </c>
      <c r="AK127" s="29">
        <f>ROUND(AI127-AJ127,2)</f>
        <v/>
      </c>
      <c r="AL127" s="29">
        <f>N(AP126)*(1+N('Debt Payoff'!$D$14)/12)</f>
        <v/>
      </c>
      <c r="AM127" s="29">
        <f>MIN(AL127,N('Debt Payoff'!$E$14))</f>
        <v/>
      </c>
      <c r="AN127" s="29">
        <f>AL127-AM127</f>
        <v/>
      </c>
      <c r="AO127" s="29">
        <f>MAX(0,MIN(AN127,$AQ127-SUMIF($C$4:$AP$4,"&lt;"&amp;AN$4,$C127:$AP127)))</f>
        <v/>
      </c>
      <c r="AP127" s="29">
        <f>ROUND(AN127-AO127,2)</f>
        <v/>
      </c>
      <c r="AQ127" s="29">
        <f>'Debt Payoff'!$C$19-(D127+I127+N127+S127+X127+AC127+AH127+AM127)</f>
        <v/>
      </c>
      <c r="AR127" s="29">
        <f>G127+L127+Q127+V127+AA127+AF127+AK127+AP127</f>
        <v/>
      </c>
      <c r="AS127" s="29">
        <f>D127+F127+I127+K127+N127+P127+S127+U127+X127+Z127+AC127+AE127+AH127+AJ127+AM127+AO127</f>
        <v/>
      </c>
      <c r="AT127" s="29">
        <f>(C127+H127+M127+R127+W127+AB127+AG127+AL127)-AR126</f>
        <v/>
      </c>
    </row>
    <row r="128">
      <c r="B128" t="n">
        <v>123</v>
      </c>
      <c r="C128" s="29">
        <f>N(G127)*(1+N('Debt Payoff'!$D$7)/12)</f>
        <v/>
      </c>
      <c r="D128" s="29">
        <f>MIN(C128,N('Debt Payoff'!$E$7))</f>
        <v/>
      </c>
      <c r="E128" s="29">
        <f>C128-D128</f>
        <v/>
      </c>
      <c r="F128" s="29">
        <f>MAX(0,MIN(E128,$AQ128-SUMIF($C$4:$AP$4,"&lt;"&amp;E$4,$C128:$AP128)))</f>
        <v/>
      </c>
      <c r="G128" s="29">
        <f>ROUND(E128-F128,2)</f>
        <v/>
      </c>
      <c r="H128" s="29">
        <f>N(L127)*(1+N('Debt Payoff'!$D$8)/12)</f>
        <v/>
      </c>
      <c r="I128" s="29">
        <f>MIN(H128,N('Debt Payoff'!$E$8))</f>
        <v/>
      </c>
      <c r="J128" s="29">
        <f>H128-I128</f>
        <v/>
      </c>
      <c r="K128" s="29">
        <f>MAX(0,MIN(J128,$AQ128-SUMIF($C$4:$AP$4,"&lt;"&amp;J$4,$C128:$AP128)))</f>
        <v/>
      </c>
      <c r="L128" s="29">
        <f>ROUND(J128-K128,2)</f>
        <v/>
      </c>
      <c r="M128" s="29">
        <f>N(Q127)*(1+N('Debt Payoff'!$D$9)/12)</f>
        <v/>
      </c>
      <c r="N128" s="29">
        <f>MIN(M128,N('Debt Payoff'!$E$9))</f>
        <v/>
      </c>
      <c r="O128" s="29">
        <f>M128-N128</f>
        <v/>
      </c>
      <c r="P128" s="29">
        <f>MAX(0,MIN(O128,$AQ128-SUMIF($C$4:$AP$4,"&lt;"&amp;O$4,$C128:$AP128)))</f>
        <v/>
      </c>
      <c r="Q128" s="29">
        <f>ROUND(O128-P128,2)</f>
        <v/>
      </c>
      <c r="R128" s="29">
        <f>N(V127)*(1+N('Debt Payoff'!$D$10)/12)</f>
        <v/>
      </c>
      <c r="S128" s="29">
        <f>MIN(R128,N('Debt Payoff'!$E$10))</f>
        <v/>
      </c>
      <c r="T128" s="29">
        <f>R128-S128</f>
        <v/>
      </c>
      <c r="U128" s="29">
        <f>MAX(0,MIN(T128,$AQ128-SUMIF($C$4:$AP$4,"&lt;"&amp;T$4,$C128:$AP128)))</f>
        <v/>
      </c>
      <c r="V128" s="29">
        <f>ROUND(T128-U128,2)</f>
        <v/>
      </c>
      <c r="W128" s="29">
        <f>N(AA127)*(1+N('Debt Payoff'!$D$11)/12)</f>
        <v/>
      </c>
      <c r="X128" s="29">
        <f>MIN(W128,N('Debt Payoff'!$E$11))</f>
        <v/>
      </c>
      <c r="Y128" s="29">
        <f>W128-X128</f>
        <v/>
      </c>
      <c r="Z128" s="29">
        <f>MAX(0,MIN(Y128,$AQ128-SUMIF($C$4:$AP$4,"&lt;"&amp;Y$4,$C128:$AP128)))</f>
        <v/>
      </c>
      <c r="AA128" s="29">
        <f>ROUND(Y128-Z128,2)</f>
        <v/>
      </c>
      <c r="AB128" s="29">
        <f>N(AF127)*(1+N('Debt Payoff'!$D$12)/12)</f>
        <v/>
      </c>
      <c r="AC128" s="29">
        <f>MIN(AB128,N('Debt Payoff'!$E$12))</f>
        <v/>
      </c>
      <c r="AD128" s="29">
        <f>AB128-AC128</f>
        <v/>
      </c>
      <c r="AE128" s="29">
        <f>MAX(0,MIN(AD128,$AQ128-SUMIF($C$4:$AP$4,"&lt;"&amp;AD$4,$C128:$AP128)))</f>
        <v/>
      </c>
      <c r="AF128" s="29">
        <f>ROUND(AD128-AE128,2)</f>
        <v/>
      </c>
      <c r="AG128" s="29">
        <f>N(AK127)*(1+N('Debt Payoff'!$D$13)/12)</f>
        <v/>
      </c>
      <c r="AH128" s="29">
        <f>MIN(AG128,N('Debt Payoff'!$E$13))</f>
        <v/>
      </c>
      <c r="AI128" s="29">
        <f>AG128-AH128</f>
        <v/>
      </c>
      <c r="AJ128" s="29">
        <f>MAX(0,MIN(AI128,$AQ128-SUMIF($C$4:$AP$4,"&lt;"&amp;AI$4,$C128:$AP128)))</f>
        <v/>
      </c>
      <c r="AK128" s="29">
        <f>ROUND(AI128-AJ128,2)</f>
        <v/>
      </c>
      <c r="AL128" s="29">
        <f>N(AP127)*(1+N('Debt Payoff'!$D$14)/12)</f>
        <v/>
      </c>
      <c r="AM128" s="29">
        <f>MIN(AL128,N('Debt Payoff'!$E$14))</f>
        <v/>
      </c>
      <c r="AN128" s="29">
        <f>AL128-AM128</f>
        <v/>
      </c>
      <c r="AO128" s="29">
        <f>MAX(0,MIN(AN128,$AQ128-SUMIF($C$4:$AP$4,"&lt;"&amp;AN$4,$C128:$AP128)))</f>
        <v/>
      </c>
      <c r="AP128" s="29">
        <f>ROUND(AN128-AO128,2)</f>
        <v/>
      </c>
      <c r="AQ128" s="29">
        <f>'Debt Payoff'!$C$19-(D128+I128+N128+S128+X128+AC128+AH128+AM128)</f>
        <v/>
      </c>
      <c r="AR128" s="29">
        <f>G128+L128+Q128+V128+AA128+AF128+AK128+AP128</f>
        <v/>
      </c>
      <c r="AS128" s="29">
        <f>D128+F128+I128+K128+N128+P128+S128+U128+X128+Z128+AC128+AE128+AH128+AJ128+AM128+AO128</f>
        <v/>
      </c>
      <c r="AT128" s="29">
        <f>(C128+H128+M128+R128+W128+AB128+AG128+AL128)-AR127</f>
        <v/>
      </c>
    </row>
    <row r="129">
      <c r="B129" t="n">
        <v>124</v>
      </c>
      <c r="C129" s="29">
        <f>N(G128)*(1+N('Debt Payoff'!$D$7)/12)</f>
        <v/>
      </c>
      <c r="D129" s="29">
        <f>MIN(C129,N('Debt Payoff'!$E$7))</f>
        <v/>
      </c>
      <c r="E129" s="29">
        <f>C129-D129</f>
        <v/>
      </c>
      <c r="F129" s="29">
        <f>MAX(0,MIN(E129,$AQ129-SUMIF($C$4:$AP$4,"&lt;"&amp;E$4,$C129:$AP129)))</f>
        <v/>
      </c>
      <c r="G129" s="29">
        <f>ROUND(E129-F129,2)</f>
        <v/>
      </c>
      <c r="H129" s="29">
        <f>N(L128)*(1+N('Debt Payoff'!$D$8)/12)</f>
        <v/>
      </c>
      <c r="I129" s="29">
        <f>MIN(H129,N('Debt Payoff'!$E$8))</f>
        <v/>
      </c>
      <c r="J129" s="29">
        <f>H129-I129</f>
        <v/>
      </c>
      <c r="K129" s="29">
        <f>MAX(0,MIN(J129,$AQ129-SUMIF($C$4:$AP$4,"&lt;"&amp;J$4,$C129:$AP129)))</f>
        <v/>
      </c>
      <c r="L129" s="29">
        <f>ROUND(J129-K129,2)</f>
        <v/>
      </c>
      <c r="M129" s="29">
        <f>N(Q128)*(1+N('Debt Payoff'!$D$9)/12)</f>
        <v/>
      </c>
      <c r="N129" s="29">
        <f>MIN(M129,N('Debt Payoff'!$E$9))</f>
        <v/>
      </c>
      <c r="O129" s="29">
        <f>M129-N129</f>
        <v/>
      </c>
      <c r="P129" s="29">
        <f>MAX(0,MIN(O129,$AQ129-SUMIF($C$4:$AP$4,"&lt;"&amp;O$4,$C129:$AP129)))</f>
        <v/>
      </c>
      <c r="Q129" s="29">
        <f>ROUND(O129-P129,2)</f>
        <v/>
      </c>
      <c r="R129" s="29">
        <f>N(V128)*(1+N('Debt Payoff'!$D$10)/12)</f>
        <v/>
      </c>
      <c r="S129" s="29">
        <f>MIN(R129,N('Debt Payoff'!$E$10))</f>
        <v/>
      </c>
      <c r="T129" s="29">
        <f>R129-S129</f>
        <v/>
      </c>
      <c r="U129" s="29">
        <f>MAX(0,MIN(T129,$AQ129-SUMIF($C$4:$AP$4,"&lt;"&amp;T$4,$C129:$AP129)))</f>
        <v/>
      </c>
      <c r="V129" s="29">
        <f>ROUND(T129-U129,2)</f>
        <v/>
      </c>
      <c r="W129" s="29">
        <f>N(AA128)*(1+N('Debt Payoff'!$D$11)/12)</f>
        <v/>
      </c>
      <c r="X129" s="29">
        <f>MIN(W129,N('Debt Payoff'!$E$11))</f>
        <v/>
      </c>
      <c r="Y129" s="29">
        <f>W129-X129</f>
        <v/>
      </c>
      <c r="Z129" s="29">
        <f>MAX(0,MIN(Y129,$AQ129-SUMIF($C$4:$AP$4,"&lt;"&amp;Y$4,$C129:$AP129)))</f>
        <v/>
      </c>
      <c r="AA129" s="29">
        <f>ROUND(Y129-Z129,2)</f>
        <v/>
      </c>
      <c r="AB129" s="29">
        <f>N(AF128)*(1+N('Debt Payoff'!$D$12)/12)</f>
        <v/>
      </c>
      <c r="AC129" s="29">
        <f>MIN(AB129,N('Debt Payoff'!$E$12))</f>
        <v/>
      </c>
      <c r="AD129" s="29">
        <f>AB129-AC129</f>
        <v/>
      </c>
      <c r="AE129" s="29">
        <f>MAX(0,MIN(AD129,$AQ129-SUMIF($C$4:$AP$4,"&lt;"&amp;AD$4,$C129:$AP129)))</f>
        <v/>
      </c>
      <c r="AF129" s="29">
        <f>ROUND(AD129-AE129,2)</f>
        <v/>
      </c>
      <c r="AG129" s="29">
        <f>N(AK128)*(1+N('Debt Payoff'!$D$13)/12)</f>
        <v/>
      </c>
      <c r="AH129" s="29">
        <f>MIN(AG129,N('Debt Payoff'!$E$13))</f>
        <v/>
      </c>
      <c r="AI129" s="29">
        <f>AG129-AH129</f>
        <v/>
      </c>
      <c r="AJ129" s="29">
        <f>MAX(0,MIN(AI129,$AQ129-SUMIF($C$4:$AP$4,"&lt;"&amp;AI$4,$C129:$AP129)))</f>
        <v/>
      </c>
      <c r="AK129" s="29">
        <f>ROUND(AI129-AJ129,2)</f>
        <v/>
      </c>
      <c r="AL129" s="29">
        <f>N(AP128)*(1+N('Debt Payoff'!$D$14)/12)</f>
        <v/>
      </c>
      <c r="AM129" s="29">
        <f>MIN(AL129,N('Debt Payoff'!$E$14))</f>
        <v/>
      </c>
      <c r="AN129" s="29">
        <f>AL129-AM129</f>
        <v/>
      </c>
      <c r="AO129" s="29">
        <f>MAX(0,MIN(AN129,$AQ129-SUMIF($C$4:$AP$4,"&lt;"&amp;AN$4,$C129:$AP129)))</f>
        <v/>
      </c>
      <c r="AP129" s="29">
        <f>ROUND(AN129-AO129,2)</f>
        <v/>
      </c>
      <c r="AQ129" s="29">
        <f>'Debt Payoff'!$C$19-(D129+I129+N129+S129+X129+AC129+AH129+AM129)</f>
        <v/>
      </c>
      <c r="AR129" s="29">
        <f>G129+L129+Q129+V129+AA129+AF129+AK129+AP129</f>
        <v/>
      </c>
      <c r="AS129" s="29">
        <f>D129+F129+I129+K129+N129+P129+S129+U129+X129+Z129+AC129+AE129+AH129+AJ129+AM129+AO129</f>
        <v/>
      </c>
      <c r="AT129" s="29">
        <f>(C129+H129+M129+R129+W129+AB129+AG129+AL129)-AR128</f>
        <v/>
      </c>
    </row>
    <row r="130">
      <c r="B130" t="n">
        <v>125</v>
      </c>
      <c r="C130" s="29">
        <f>N(G129)*(1+N('Debt Payoff'!$D$7)/12)</f>
        <v/>
      </c>
      <c r="D130" s="29">
        <f>MIN(C130,N('Debt Payoff'!$E$7))</f>
        <v/>
      </c>
      <c r="E130" s="29">
        <f>C130-D130</f>
        <v/>
      </c>
      <c r="F130" s="29">
        <f>MAX(0,MIN(E130,$AQ130-SUMIF($C$4:$AP$4,"&lt;"&amp;E$4,$C130:$AP130)))</f>
        <v/>
      </c>
      <c r="G130" s="29">
        <f>ROUND(E130-F130,2)</f>
        <v/>
      </c>
      <c r="H130" s="29">
        <f>N(L129)*(1+N('Debt Payoff'!$D$8)/12)</f>
        <v/>
      </c>
      <c r="I130" s="29">
        <f>MIN(H130,N('Debt Payoff'!$E$8))</f>
        <v/>
      </c>
      <c r="J130" s="29">
        <f>H130-I130</f>
        <v/>
      </c>
      <c r="K130" s="29">
        <f>MAX(0,MIN(J130,$AQ130-SUMIF($C$4:$AP$4,"&lt;"&amp;J$4,$C130:$AP130)))</f>
        <v/>
      </c>
      <c r="L130" s="29">
        <f>ROUND(J130-K130,2)</f>
        <v/>
      </c>
      <c r="M130" s="29">
        <f>N(Q129)*(1+N('Debt Payoff'!$D$9)/12)</f>
        <v/>
      </c>
      <c r="N130" s="29">
        <f>MIN(M130,N('Debt Payoff'!$E$9))</f>
        <v/>
      </c>
      <c r="O130" s="29">
        <f>M130-N130</f>
        <v/>
      </c>
      <c r="P130" s="29">
        <f>MAX(0,MIN(O130,$AQ130-SUMIF($C$4:$AP$4,"&lt;"&amp;O$4,$C130:$AP130)))</f>
        <v/>
      </c>
      <c r="Q130" s="29">
        <f>ROUND(O130-P130,2)</f>
        <v/>
      </c>
      <c r="R130" s="29">
        <f>N(V129)*(1+N('Debt Payoff'!$D$10)/12)</f>
        <v/>
      </c>
      <c r="S130" s="29">
        <f>MIN(R130,N('Debt Payoff'!$E$10))</f>
        <v/>
      </c>
      <c r="T130" s="29">
        <f>R130-S130</f>
        <v/>
      </c>
      <c r="U130" s="29">
        <f>MAX(0,MIN(T130,$AQ130-SUMIF($C$4:$AP$4,"&lt;"&amp;T$4,$C130:$AP130)))</f>
        <v/>
      </c>
      <c r="V130" s="29">
        <f>ROUND(T130-U130,2)</f>
        <v/>
      </c>
      <c r="W130" s="29">
        <f>N(AA129)*(1+N('Debt Payoff'!$D$11)/12)</f>
        <v/>
      </c>
      <c r="X130" s="29">
        <f>MIN(W130,N('Debt Payoff'!$E$11))</f>
        <v/>
      </c>
      <c r="Y130" s="29">
        <f>W130-X130</f>
        <v/>
      </c>
      <c r="Z130" s="29">
        <f>MAX(0,MIN(Y130,$AQ130-SUMIF($C$4:$AP$4,"&lt;"&amp;Y$4,$C130:$AP130)))</f>
        <v/>
      </c>
      <c r="AA130" s="29">
        <f>ROUND(Y130-Z130,2)</f>
        <v/>
      </c>
      <c r="AB130" s="29">
        <f>N(AF129)*(1+N('Debt Payoff'!$D$12)/12)</f>
        <v/>
      </c>
      <c r="AC130" s="29">
        <f>MIN(AB130,N('Debt Payoff'!$E$12))</f>
        <v/>
      </c>
      <c r="AD130" s="29">
        <f>AB130-AC130</f>
        <v/>
      </c>
      <c r="AE130" s="29">
        <f>MAX(0,MIN(AD130,$AQ130-SUMIF($C$4:$AP$4,"&lt;"&amp;AD$4,$C130:$AP130)))</f>
        <v/>
      </c>
      <c r="AF130" s="29">
        <f>ROUND(AD130-AE130,2)</f>
        <v/>
      </c>
      <c r="AG130" s="29">
        <f>N(AK129)*(1+N('Debt Payoff'!$D$13)/12)</f>
        <v/>
      </c>
      <c r="AH130" s="29">
        <f>MIN(AG130,N('Debt Payoff'!$E$13))</f>
        <v/>
      </c>
      <c r="AI130" s="29">
        <f>AG130-AH130</f>
        <v/>
      </c>
      <c r="AJ130" s="29">
        <f>MAX(0,MIN(AI130,$AQ130-SUMIF($C$4:$AP$4,"&lt;"&amp;AI$4,$C130:$AP130)))</f>
        <v/>
      </c>
      <c r="AK130" s="29">
        <f>ROUND(AI130-AJ130,2)</f>
        <v/>
      </c>
      <c r="AL130" s="29">
        <f>N(AP129)*(1+N('Debt Payoff'!$D$14)/12)</f>
        <v/>
      </c>
      <c r="AM130" s="29">
        <f>MIN(AL130,N('Debt Payoff'!$E$14))</f>
        <v/>
      </c>
      <c r="AN130" s="29">
        <f>AL130-AM130</f>
        <v/>
      </c>
      <c r="AO130" s="29">
        <f>MAX(0,MIN(AN130,$AQ130-SUMIF($C$4:$AP$4,"&lt;"&amp;AN$4,$C130:$AP130)))</f>
        <v/>
      </c>
      <c r="AP130" s="29">
        <f>ROUND(AN130-AO130,2)</f>
        <v/>
      </c>
      <c r="AQ130" s="29">
        <f>'Debt Payoff'!$C$19-(D130+I130+N130+S130+X130+AC130+AH130+AM130)</f>
        <v/>
      </c>
      <c r="AR130" s="29">
        <f>G130+L130+Q130+V130+AA130+AF130+AK130+AP130</f>
        <v/>
      </c>
      <c r="AS130" s="29">
        <f>D130+F130+I130+K130+N130+P130+S130+U130+X130+Z130+AC130+AE130+AH130+AJ130+AM130+AO130</f>
        <v/>
      </c>
      <c r="AT130" s="29">
        <f>(C130+H130+M130+R130+W130+AB130+AG130+AL130)-AR129</f>
        <v/>
      </c>
    </row>
    <row r="131">
      <c r="B131" t="n">
        <v>126</v>
      </c>
      <c r="C131" s="29">
        <f>N(G130)*(1+N('Debt Payoff'!$D$7)/12)</f>
        <v/>
      </c>
      <c r="D131" s="29">
        <f>MIN(C131,N('Debt Payoff'!$E$7))</f>
        <v/>
      </c>
      <c r="E131" s="29">
        <f>C131-D131</f>
        <v/>
      </c>
      <c r="F131" s="29">
        <f>MAX(0,MIN(E131,$AQ131-SUMIF($C$4:$AP$4,"&lt;"&amp;E$4,$C131:$AP131)))</f>
        <v/>
      </c>
      <c r="G131" s="29">
        <f>ROUND(E131-F131,2)</f>
        <v/>
      </c>
      <c r="H131" s="29">
        <f>N(L130)*(1+N('Debt Payoff'!$D$8)/12)</f>
        <v/>
      </c>
      <c r="I131" s="29">
        <f>MIN(H131,N('Debt Payoff'!$E$8))</f>
        <v/>
      </c>
      <c r="J131" s="29">
        <f>H131-I131</f>
        <v/>
      </c>
      <c r="K131" s="29">
        <f>MAX(0,MIN(J131,$AQ131-SUMIF($C$4:$AP$4,"&lt;"&amp;J$4,$C131:$AP131)))</f>
        <v/>
      </c>
      <c r="L131" s="29">
        <f>ROUND(J131-K131,2)</f>
        <v/>
      </c>
      <c r="M131" s="29">
        <f>N(Q130)*(1+N('Debt Payoff'!$D$9)/12)</f>
        <v/>
      </c>
      <c r="N131" s="29">
        <f>MIN(M131,N('Debt Payoff'!$E$9))</f>
        <v/>
      </c>
      <c r="O131" s="29">
        <f>M131-N131</f>
        <v/>
      </c>
      <c r="P131" s="29">
        <f>MAX(0,MIN(O131,$AQ131-SUMIF($C$4:$AP$4,"&lt;"&amp;O$4,$C131:$AP131)))</f>
        <v/>
      </c>
      <c r="Q131" s="29">
        <f>ROUND(O131-P131,2)</f>
        <v/>
      </c>
      <c r="R131" s="29">
        <f>N(V130)*(1+N('Debt Payoff'!$D$10)/12)</f>
        <v/>
      </c>
      <c r="S131" s="29">
        <f>MIN(R131,N('Debt Payoff'!$E$10))</f>
        <v/>
      </c>
      <c r="T131" s="29">
        <f>R131-S131</f>
        <v/>
      </c>
      <c r="U131" s="29">
        <f>MAX(0,MIN(T131,$AQ131-SUMIF($C$4:$AP$4,"&lt;"&amp;T$4,$C131:$AP131)))</f>
        <v/>
      </c>
      <c r="V131" s="29">
        <f>ROUND(T131-U131,2)</f>
        <v/>
      </c>
      <c r="W131" s="29">
        <f>N(AA130)*(1+N('Debt Payoff'!$D$11)/12)</f>
        <v/>
      </c>
      <c r="X131" s="29">
        <f>MIN(W131,N('Debt Payoff'!$E$11))</f>
        <v/>
      </c>
      <c r="Y131" s="29">
        <f>W131-X131</f>
        <v/>
      </c>
      <c r="Z131" s="29">
        <f>MAX(0,MIN(Y131,$AQ131-SUMIF($C$4:$AP$4,"&lt;"&amp;Y$4,$C131:$AP131)))</f>
        <v/>
      </c>
      <c r="AA131" s="29">
        <f>ROUND(Y131-Z131,2)</f>
        <v/>
      </c>
      <c r="AB131" s="29">
        <f>N(AF130)*(1+N('Debt Payoff'!$D$12)/12)</f>
        <v/>
      </c>
      <c r="AC131" s="29">
        <f>MIN(AB131,N('Debt Payoff'!$E$12))</f>
        <v/>
      </c>
      <c r="AD131" s="29">
        <f>AB131-AC131</f>
        <v/>
      </c>
      <c r="AE131" s="29">
        <f>MAX(0,MIN(AD131,$AQ131-SUMIF($C$4:$AP$4,"&lt;"&amp;AD$4,$C131:$AP131)))</f>
        <v/>
      </c>
      <c r="AF131" s="29">
        <f>ROUND(AD131-AE131,2)</f>
        <v/>
      </c>
      <c r="AG131" s="29">
        <f>N(AK130)*(1+N('Debt Payoff'!$D$13)/12)</f>
        <v/>
      </c>
      <c r="AH131" s="29">
        <f>MIN(AG131,N('Debt Payoff'!$E$13))</f>
        <v/>
      </c>
      <c r="AI131" s="29">
        <f>AG131-AH131</f>
        <v/>
      </c>
      <c r="AJ131" s="29">
        <f>MAX(0,MIN(AI131,$AQ131-SUMIF($C$4:$AP$4,"&lt;"&amp;AI$4,$C131:$AP131)))</f>
        <v/>
      </c>
      <c r="AK131" s="29">
        <f>ROUND(AI131-AJ131,2)</f>
        <v/>
      </c>
      <c r="AL131" s="29">
        <f>N(AP130)*(1+N('Debt Payoff'!$D$14)/12)</f>
        <v/>
      </c>
      <c r="AM131" s="29">
        <f>MIN(AL131,N('Debt Payoff'!$E$14))</f>
        <v/>
      </c>
      <c r="AN131" s="29">
        <f>AL131-AM131</f>
        <v/>
      </c>
      <c r="AO131" s="29">
        <f>MAX(0,MIN(AN131,$AQ131-SUMIF($C$4:$AP$4,"&lt;"&amp;AN$4,$C131:$AP131)))</f>
        <v/>
      </c>
      <c r="AP131" s="29">
        <f>ROUND(AN131-AO131,2)</f>
        <v/>
      </c>
      <c r="AQ131" s="29">
        <f>'Debt Payoff'!$C$19-(D131+I131+N131+S131+X131+AC131+AH131+AM131)</f>
        <v/>
      </c>
      <c r="AR131" s="29">
        <f>G131+L131+Q131+V131+AA131+AF131+AK131+AP131</f>
        <v/>
      </c>
      <c r="AS131" s="29">
        <f>D131+F131+I131+K131+N131+P131+S131+U131+X131+Z131+AC131+AE131+AH131+AJ131+AM131+AO131</f>
        <v/>
      </c>
      <c r="AT131" s="29">
        <f>(C131+H131+M131+R131+W131+AB131+AG131+AL131)-AR130</f>
        <v/>
      </c>
    </row>
    <row r="132">
      <c r="B132" t="n">
        <v>127</v>
      </c>
      <c r="C132" s="29">
        <f>N(G131)*(1+N('Debt Payoff'!$D$7)/12)</f>
        <v/>
      </c>
      <c r="D132" s="29">
        <f>MIN(C132,N('Debt Payoff'!$E$7))</f>
        <v/>
      </c>
      <c r="E132" s="29">
        <f>C132-D132</f>
        <v/>
      </c>
      <c r="F132" s="29">
        <f>MAX(0,MIN(E132,$AQ132-SUMIF($C$4:$AP$4,"&lt;"&amp;E$4,$C132:$AP132)))</f>
        <v/>
      </c>
      <c r="G132" s="29">
        <f>ROUND(E132-F132,2)</f>
        <v/>
      </c>
      <c r="H132" s="29">
        <f>N(L131)*(1+N('Debt Payoff'!$D$8)/12)</f>
        <v/>
      </c>
      <c r="I132" s="29">
        <f>MIN(H132,N('Debt Payoff'!$E$8))</f>
        <v/>
      </c>
      <c r="J132" s="29">
        <f>H132-I132</f>
        <v/>
      </c>
      <c r="K132" s="29">
        <f>MAX(0,MIN(J132,$AQ132-SUMIF($C$4:$AP$4,"&lt;"&amp;J$4,$C132:$AP132)))</f>
        <v/>
      </c>
      <c r="L132" s="29">
        <f>ROUND(J132-K132,2)</f>
        <v/>
      </c>
      <c r="M132" s="29">
        <f>N(Q131)*(1+N('Debt Payoff'!$D$9)/12)</f>
        <v/>
      </c>
      <c r="N132" s="29">
        <f>MIN(M132,N('Debt Payoff'!$E$9))</f>
        <v/>
      </c>
      <c r="O132" s="29">
        <f>M132-N132</f>
        <v/>
      </c>
      <c r="P132" s="29">
        <f>MAX(0,MIN(O132,$AQ132-SUMIF($C$4:$AP$4,"&lt;"&amp;O$4,$C132:$AP132)))</f>
        <v/>
      </c>
      <c r="Q132" s="29">
        <f>ROUND(O132-P132,2)</f>
        <v/>
      </c>
      <c r="R132" s="29">
        <f>N(V131)*(1+N('Debt Payoff'!$D$10)/12)</f>
        <v/>
      </c>
      <c r="S132" s="29">
        <f>MIN(R132,N('Debt Payoff'!$E$10))</f>
        <v/>
      </c>
      <c r="T132" s="29">
        <f>R132-S132</f>
        <v/>
      </c>
      <c r="U132" s="29">
        <f>MAX(0,MIN(T132,$AQ132-SUMIF($C$4:$AP$4,"&lt;"&amp;T$4,$C132:$AP132)))</f>
        <v/>
      </c>
      <c r="V132" s="29">
        <f>ROUND(T132-U132,2)</f>
        <v/>
      </c>
      <c r="W132" s="29">
        <f>N(AA131)*(1+N('Debt Payoff'!$D$11)/12)</f>
        <v/>
      </c>
      <c r="X132" s="29">
        <f>MIN(W132,N('Debt Payoff'!$E$11))</f>
        <v/>
      </c>
      <c r="Y132" s="29">
        <f>W132-X132</f>
        <v/>
      </c>
      <c r="Z132" s="29">
        <f>MAX(0,MIN(Y132,$AQ132-SUMIF($C$4:$AP$4,"&lt;"&amp;Y$4,$C132:$AP132)))</f>
        <v/>
      </c>
      <c r="AA132" s="29">
        <f>ROUND(Y132-Z132,2)</f>
        <v/>
      </c>
      <c r="AB132" s="29">
        <f>N(AF131)*(1+N('Debt Payoff'!$D$12)/12)</f>
        <v/>
      </c>
      <c r="AC132" s="29">
        <f>MIN(AB132,N('Debt Payoff'!$E$12))</f>
        <v/>
      </c>
      <c r="AD132" s="29">
        <f>AB132-AC132</f>
        <v/>
      </c>
      <c r="AE132" s="29">
        <f>MAX(0,MIN(AD132,$AQ132-SUMIF($C$4:$AP$4,"&lt;"&amp;AD$4,$C132:$AP132)))</f>
        <v/>
      </c>
      <c r="AF132" s="29">
        <f>ROUND(AD132-AE132,2)</f>
        <v/>
      </c>
      <c r="AG132" s="29">
        <f>N(AK131)*(1+N('Debt Payoff'!$D$13)/12)</f>
        <v/>
      </c>
      <c r="AH132" s="29">
        <f>MIN(AG132,N('Debt Payoff'!$E$13))</f>
        <v/>
      </c>
      <c r="AI132" s="29">
        <f>AG132-AH132</f>
        <v/>
      </c>
      <c r="AJ132" s="29">
        <f>MAX(0,MIN(AI132,$AQ132-SUMIF($C$4:$AP$4,"&lt;"&amp;AI$4,$C132:$AP132)))</f>
        <v/>
      </c>
      <c r="AK132" s="29">
        <f>ROUND(AI132-AJ132,2)</f>
        <v/>
      </c>
      <c r="AL132" s="29">
        <f>N(AP131)*(1+N('Debt Payoff'!$D$14)/12)</f>
        <v/>
      </c>
      <c r="AM132" s="29">
        <f>MIN(AL132,N('Debt Payoff'!$E$14))</f>
        <v/>
      </c>
      <c r="AN132" s="29">
        <f>AL132-AM132</f>
        <v/>
      </c>
      <c r="AO132" s="29">
        <f>MAX(0,MIN(AN132,$AQ132-SUMIF($C$4:$AP$4,"&lt;"&amp;AN$4,$C132:$AP132)))</f>
        <v/>
      </c>
      <c r="AP132" s="29">
        <f>ROUND(AN132-AO132,2)</f>
        <v/>
      </c>
      <c r="AQ132" s="29">
        <f>'Debt Payoff'!$C$19-(D132+I132+N132+S132+X132+AC132+AH132+AM132)</f>
        <v/>
      </c>
      <c r="AR132" s="29">
        <f>G132+L132+Q132+V132+AA132+AF132+AK132+AP132</f>
        <v/>
      </c>
      <c r="AS132" s="29">
        <f>D132+F132+I132+K132+N132+P132+S132+U132+X132+Z132+AC132+AE132+AH132+AJ132+AM132+AO132</f>
        <v/>
      </c>
      <c r="AT132" s="29">
        <f>(C132+H132+M132+R132+W132+AB132+AG132+AL132)-AR131</f>
        <v/>
      </c>
    </row>
    <row r="133">
      <c r="B133" t="n">
        <v>128</v>
      </c>
      <c r="C133" s="29">
        <f>N(G132)*(1+N('Debt Payoff'!$D$7)/12)</f>
        <v/>
      </c>
      <c r="D133" s="29">
        <f>MIN(C133,N('Debt Payoff'!$E$7))</f>
        <v/>
      </c>
      <c r="E133" s="29">
        <f>C133-D133</f>
        <v/>
      </c>
      <c r="F133" s="29">
        <f>MAX(0,MIN(E133,$AQ133-SUMIF($C$4:$AP$4,"&lt;"&amp;E$4,$C133:$AP133)))</f>
        <v/>
      </c>
      <c r="G133" s="29">
        <f>ROUND(E133-F133,2)</f>
        <v/>
      </c>
      <c r="H133" s="29">
        <f>N(L132)*(1+N('Debt Payoff'!$D$8)/12)</f>
        <v/>
      </c>
      <c r="I133" s="29">
        <f>MIN(H133,N('Debt Payoff'!$E$8))</f>
        <v/>
      </c>
      <c r="J133" s="29">
        <f>H133-I133</f>
        <v/>
      </c>
      <c r="K133" s="29">
        <f>MAX(0,MIN(J133,$AQ133-SUMIF($C$4:$AP$4,"&lt;"&amp;J$4,$C133:$AP133)))</f>
        <v/>
      </c>
      <c r="L133" s="29">
        <f>ROUND(J133-K133,2)</f>
        <v/>
      </c>
      <c r="M133" s="29">
        <f>N(Q132)*(1+N('Debt Payoff'!$D$9)/12)</f>
        <v/>
      </c>
      <c r="N133" s="29">
        <f>MIN(M133,N('Debt Payoff'!$E$9))</f>
        <v/>
      </c>
      <c r="O133" s="29">
        <f>M133-N133</f>
        <v/>
      </c>
      <c r="P133" s="29">
        <f>MAX(0,MIN(O133,$AQ133-SUMIF($C$4:$AP$4,"&lt;"&amp;O$4,$C133:$AP133)))</f>
        <v/>
      </c>
      <c r="Q133" s="29">
        <f>ROUND(O133-P133,2)</f>
        <v/>
      </c>
      <c r="R133" s="29">
        <f>N(V132)*(1+N('Debt Payoff'!$D$10)/12)</f>
        <v/>
      </c>
      <c r="S133" s="29">
        <f>MIN(R133,N('Debt Payoff'!$E$10))</f>
        <v/>
      </c>
      <c r="T133" s="29">
        <f>R133-S133</f>
        <v/>
      </c>
      <c r="U133" s="29">
        <f>MAX(0,MIN(T133,$AQ133-SUMIF($C$4:$AP$4,"&lt;"&amp;T$4,$C133:$AP133)))</f>
        <v/>
      </c>
      <c r="V133" s="29">
        <f>ROUND(T133-U133,2)</f>
        <v/>
      </c>
      <c r="W133" s="29">
        <f>N(AA132)*(1+N('Debt Payoff'!$D$11)/12)</f>
        <v/>
      </c>
      <c r="X133" s="29">
        <f>MIN(W133,N('Debt Payoff'!$E$11))</f>
        <v/>
      </c>
      <c r="Y133" s="29">
        <f>W133-X133</f>
        <v/>
      </c>
      <c r="Z133" s="29">
        <f>MAX(0,MIN(Y133,$AQ133-SUMIF($C$4:$AP$4,"&lt;"&amp;Y$4,$C133:$AP133)))</f>
        <v/>
      </c>
      <c r="AA133" s="29">
        <f>ROUND(Y133-Z133,2)</f>
        <v/>
      </c>
      <c r="AB133" s="29">
        <f>N(AF132)*(1+N('Debt Payoff'!$D$12)/12)</f>
        <v/>
      </c>
      <c r="AC133" s="29">
        <f>MIN(AB133,N('Debt Payoff'!$E$12))</f>
        <v/>
      </c>
      <c r="AD133" s="29">
        <f>AB133-AC133</f>
        <v/>
      </c>
      <c r="AE133" s="29">
        <f>MAX(0,MIN(AD133,$AQ133-SUMIF($C$4:$AP$4,"&lt;"&amp;AD$4,$C133:$AP133)))</f>
        <v/>
      </c>
      <c r="AF133" s="29">
        <f>ROUND(AD133-AE133,2)</f>
        <v/>
      </c>
      <c r="AG133" s="29">
        <f>N(AK132)*(1+N('Debt Payoff'!$D$13)/12)</f>
        <v/>
      </c>
      <c r="AH133" s="29">
        <f>MIN(AG133,N('Debt Payoff'!$E$13))</f>
        <v/>
      </c>
      <c r="AI133" s="29">
        <f>AG133-AH133</f>
        <v/>
      </c>
      <c r="AJ133" s="29">
        <f>MAX(0,MIN(AI133,$AQ133-SUMIF($C$4:$AP$4,"&lt;"&amp;AI$4,$C133:$AP133)))</f>
        <v/>
      </c>
      <c r="AK133" s="29">
        <f>ROUND(AI133-AJ133,2)</f>
        <v/>
      </c>
      <c r="AL133" s="29">
        <f>N(AP132)*(1+N('Debt Payoff'!$D$14)/12)</f>
        <v/>
      </c>
      <c r="AM133" s="29">
        <f>MIN(AL133,N('Debt Payoff'!$E$14))</f>
        <v/>
      </c>
      <c r="AN133" s="29">
        <f>AL133-AM133</f>
        <v/>
      </c>
      <c r="AO133" s="29">
        <f>MAX(0,MIN(AN133,$AQ133-SUMIF($C$4:$AP$4,"&lt;"&amp;AN$4,$C133:$AP133)))</f>
        <v/>
      </c>
      <c r="AP133" s="29">
        <f>ROUND(AN133-AO133,2)</f>
        <v/>
      </c>
      <c r="AQ133" s="29">
        <f>'Debt Payoff'!$C$19-(D133+I133+N133+S133+X133+AC133+AH133+AM133)</f>
        <v/>
      </c>
      <c r="AR133" s="29">
        <f>G133+L133+Q133+V133+AA133+AF133+AK133+AP133</f>
        <v/>
      </c>
      <c r="AS133" s="29">
        <f>D133+F133+I133+K133+N133+P133+S133+U133+X133+Z133+AC133+AE133+AH133+AJ133+AM133+AO133</f>
        <v/>
      </c>
      <c r="AT133" s="29">
        <f>(C133+H133+M133+R133+W133+AB133+AG133+AL133)-AR132</f>
        <v/>
      </c>
    </row>
    <row r="134">
      <c r="B134" t="n">
        <v>129</v>
      </c>
      <c r="C134" s="29">
        <f>N(G133)*(1+N('Debt Payoff'!$D$7)/12)</f>
        <v/>
      </c>
      <c r="D134" s="29">
        <f>MIN(C134,N('Debt Payoff'!$E$7))</f>
        <v/>
      </c>
      <c r="E134" s="29">
        <f>C134-D134</f>
        <v/>
      </c>
      <c r="F134" s="29">
        <f>MAX(0,MIN(E134,$AQ134-SUMIF($C$4:$AP$4,"&lt;"&amp;E$4,$C134:$AP134)))</f>
        <v/>
      </c>
      <c r="G134" s="29">
        <f>ROUND(E134-F134,2)</f>
        <v/>
      </c>
      <c r="H134" s="29">
        <f>N(L133)*(1+N('Debt Payoff'!$D$8)/12)</f>
        <v/>
      </c>
      <c r="I134" s="29">
        <f>MIN(H134,N('Debt Payoff'!$E$8))</f>
        <v/>
      </c>
      <c r="J134" s="29">
        <f>H134-I134</f>
        <v/>
      </c>
      <c r="K134" s="29">
        <f>MAX(0,MIN(J134,$AQ134-SUMIF($C$4:$AP$4,"&lt;"&amp;J$4,$C134:$AP134)))</f>
        <v/>
      </c>
      <c r="L134" s="29">
        <f>ROUND(J134-K134,2)</f>
        <v/>
      </c>
      <c r="M134" s="29">
        <f>N(Q133)*(1+N('Debt Payoff'!$D$9)/12)</f>
        <v/>
      </c>
      <c r="N134" s="29">
        <f>MIN(M134,N('Debt Payoff'!$E$9))</f>
        <v/>
      </c>
      <c r="O134" s="29">
        <f>M134-N134</f>
        <v/>
      </c>
      <c r="P134" s="29">
        <f>MAX(0,MIN(O134,$AQ134-SUMIF($C$4:$AP$4,"&lt;"&amp;O$4,$C134:$AP134)))</f>
        <v/>
      </c>
      <c r="Q134" s="29">
        <f>ROUND(O134-P134,2)</f>
        <v/>
      </c>
      <c r="R134" s="29">
        <f>N(V133)*(1+N('Debt Payoff'!$D$10)/12)</f>
        <v/>
      </c>
      <c r="S134" s="29">
        <f>MIN(R134,N('Debt Payoff'!$E$10))</f>
        <v/>
      </c>
      <c r="T134" s="29">
        <f>R134-S134</f>
        <v/>
      </c>
      <c r="U134" s="29">
        <f>MAX(0,MIN(T134,$AQ134-SUMIF($C$4:$AP$4,"&lt;"&amp;T$4,$C134:$AP134)))</f>
        <v/>
      </c>
      <c r="V134" s="29">
        <f>ROUND(T134-U134,2)</f>
        <v/>
      </c>
      <c r="W134" s="29">
        <f>N(AA133)*(1+N('Debt Payoff'!$D$11)/12)</f>
        <v/>
      </c>
      <c r="X134" s="29">
        <f>MIN(W134,N('Debt Payoff'!$E$11))</f>
        <v/>
      </c>
      <c r="Y134" s="29">
        <f>W134-X134</f>
        <v/>
      </c>
      <c r="Z134" s="29">
        <f>MAX(0,MIN(Y134,$AQ134-SUMIF($C$4:$AP$4,"&lt;"&amp;Y$4,$C134:$AP134)))</f>
        <v/>
      </c>
      <c r="AA134" s="29">
        <f>ROUND(Y134-Z134,2)</f>
        <v/>
      </c>
      <c r="AB134" s="29">
        <f>N(AF133)*(1+N('Debt Payoff'!$D$12)/12)</f>
        <v/>
      </c>
      <c r="AC134" s="29">
        <f>MIN(AB134,N('Debt Payoff'!$E$12))</f>
        <v/>
      </c>
      <c r="AD134" s="29">
        <f>AB134-AC134</f>
        <v/>
      </c>
      <c r="AE134" s="29">
        <f>MAX(0,MIN(AD134,$AQ134-SUMIF($C$4:$AP$4,"&lt;"&amp;AD$4,$C134:$AP134)))</f>
        <v/>
      </c>
      <c r="AF134" s="29">
        <f>ROUND(AD134-AE134,2)</f>
        <v/>
      </c>
      <c r="AG134" s="29">
        <f>N(AK133)*(1+N('Debt Payoff'!$D$13)/12)</f>
        <v/>
      </c>
      <c r="AH134" s="29">
        <f>MIN(AG134,N('Debt Payoff'!$E$13))</f>
        <v/>
      </c>
      <c r="AI134" s="29">
        <f>AG134-AH134</f>
        <v/>
      </c>
      <c r="AJ134" s="29">
        <f>MAX(0,MIN(AI134,$AQ134-SUMIF($C$4:$AP$4,"&lt;"&amp;AI$4,$C134:$AP134)))</f>
        <v/>
      </c>
      <c r="AK134" s="29">
        <f>ROUND(AI134-AJ134,2)</f>
        <v/>
      </c>
      <c r="AL134" s="29">
        <f>N(AP133)*(1+N('Debt Payoff'!$D$14)/12)</f>
        <v/>
      </c>
      <c r="AM134" s="29">
        <f>MIN(AL134,N('Debt Payoff'!$E$14))</f>
        <v/>
      </c>
      <c r="AN134" s="29">
        <f>AL134-AM134</f>
        <v/>
      </c>
      <c r="AO134" s="29">
        <f>MAX(0,MIN(AN134,$AQ134-SUMIF($C$4:$AP$4,"&lt;"&amp;AN$4,$C134:$AP134)))</f>
        <v/>
      </c>
      <c r="AP134" s="29">
        <f>ROUND(AN134-AO134,2)</f>
        <v/>
      </c>
      <c r="AQ134" s="29">
        <f>'Debt Payoff'!$C$19-(D134+I134+N134+S134+X134+AC134+AH134+AM134)</f>
        <v/>
      </c>
      <c r="AR134" s="29">
        <f>G134+L134+Q134+V134+AA134+AF134+AK134+AP134</f>
        <v/>
      </c>
      <c r="AS134" s="29">
        <f>D134+F134+I134+K134+N134+P134+S134+U134+X134+Z134+AC134+AE134+AH134+AJ134+AM134+AO134</f>
        <v/>
      </c>
      <c r="AT134" s="29">
        <f>(C134+H134+M134+R134+W134+AB134+AG134+AL134)-AR133</f>
        <v/>
      </c>
    </row>
    <row r="135">
      <c r="B135" t="n">
        <v>130</v>
      </c>
      <c r="C135" s="29">
        <f>N(G134)*(1+N('Debt Payoff'!$D$7)/12)</f>
        <v/>
      </c>
      <c r="D135" s="29">
        <f>MIN(C135,N('Debt Payoff'!$E$7))</f>
        <v/>
      </c>
      <c r="E135" s="29">
        <f>C135-D135</f>
        <v/>
      </c>
      <c r="F135" s="29">
        <f>MAX(0,MIN(E135,$AQ135-SUMIF($C$4:$AP$4,"&lt;"&amp;E$4,$C135:$AP135)))</f>
        <v/>
      </c>
      <c r="G135" s="29">
        <f>ROUND(E135-F135,2)</f>
        <v/>
      </c>
      <c r="H135" s="29">
        <f>N(L134)*(1+N('Debt Payoff'!$D$8)/12)</f>
        <v/>
      </c>
      <c r="I135" s="29">
        <f>MIN(H135,N('Debt Payoff'!$E$8))</f>
        <v/>
      </c>
      <c r="J135" s="29">
        <f>H135-I135</f>
        <v/>
      </c>
      <c r="K135" s="29">
        <f>MAX(0,MIN(J135,$AQ135-SUMIF($C$4:$AP$4,"&lt;"&amp;J$4,$C135:$AP135)))</f>
        <v/>
      </c>
      <c r="L135" s="29">
        <f>ROUND(J135-K135,2)</f>
        <v/>
      </c>
      <c r="M135" s="29">
        <f>N(Q134)*(1+N('Debt Payoff'!$D$9)/12)</f>
        <v/>
      </c>
      <c r="N135" s="29">
        <f>MIN(M135,N('Debt Payoff'!$E$9))</f>
        <v/>
      </c>
      <c r="O135" s="29">
        <f>M135-N135</f>
        <v/>
      </c>
      <c r="P135" s="29">
        <f>MAX(0,MIN(O135,$AQ135-SUMIF($C$4:$AP$4,"&lt;"&amp;O$4,$C135:$AP135)))</f>
        <v/>
      </c>
      <c r="Q135" s="29">
        <f>ROUND(O135-P135,2)</f>
        <v/>
      </c>
      <c r="R135" s="29">
        <f>N(V134)*(1+N('Debt Payoff'!$D$10)/12)</f>
        <v/>
      </c>
      <c r="S135" s="29">
        <f>MIN(R135,N('Debt Payoff'!$E$10))</f>
        <v/>
      </c>
      <c r="T135" s="29">
        <f>R135-S135</f>
        <v/>
      </c>
      <c r="U135" s="29">
        <f>MAX(0,MIN(T135,$AQ135-SUMIF($C$4:$AP$4,"&lt;"&amp;T$4,$C135:$AP135)))</f>
        <v/>
      </c>
      <c r="V135" s="29">
        <f>ROUND(T135-U135,2)</f>
        <v/>
      </c>
      <c r="W135" s="29">
        <f>N(AA134)*(1+N('Debt Payoff'!$D$11)/12)</f>
        <v/>
      </c>
      <c r="X135" s="29">
        <f>MIN(W135,N('Debt Payoff'!$E$11))</f>
        <v/>
      </c>
      <c r="Y135" s="29">
        <f>W135-X135</f>
        <v/>
      </c>
      <c r="Z135" s="29">
        <f>MAX(0,MIN(Y135,$AQ135-SUMIF($C$4:$AP$4,"&lt;"&amp;Y$4,$C135:$AP135)))</f>
        <v/>
      </c>
      <c r="AA135" s="29">
        <f>ROUND(Y135-Z135,2)</f>
        <v/>
      </c>
      <c r="AB135" s="29">
        <f>N(AF134)*(1+N('Debt Payoff'!$D$12)/12)</f>
        <v/>
      </c>
      <c r="AC135" s="29">
        <f>MIN(AB135,N('Debt Payoff'!$E$12))</f>
        <v/>
      </c>
      <c r="AD135" s="29">
        <f>AB135-AC135</f>
        <v/>
      </c>
      <c r="AE135" s="29">
        <f>MAX(0,MIN(AD135,$AQ135-SUMIF($C$4:$AP$4,"&lt;"&amp;AD$4,$C135:$AP135)))</f>
        <v/>
      </c>
      <c r="AF135" s="29">
        <f>ROUND(AD135-AE135,2)</f>
        <v/>
      </c>
      <c r="AG135" s="29">
        <f>N(AK134)*(1+N('Debt Payoff'!$D$13)/12)</f>
        <v/>
      </c>
      <c r="AH135" s="29">
        <f>MIN(AG135,N('Debt Payoff'!$E$13))</f>
        <v/>
      </c>
      <c r="AI135" s="29">
        <f>AG135-AH135</f>
        <v/>
      </c>
      <c r="AJ135" s="29">
        <f>MAX(0,MIN(AI135,$AQ135-SUMIF($C$4:$AP$4,"&lt;"&amp;AI$4,$C135:$AP135)))</f>
        <v/>
      </c>
      <c r="AK135" s="29">
        <f>ROUND(AI135-AJ135,2)</f>
        <v/>
      </c>
      <c r="AL135" s="29">
        <f>N(AP134)*(1+N('Debt Payoff'!$D$14)/12)</f>
        <v/>
      </c>
      <c r="AM135" s="29">
        <f>MIN(AL135,N('Debt Payoff'!$E$14))</f>
        <v/>
      </c>
      <c r="AN135" s="29">
        <f>AL135-AM135</f>
        <v/>
      </c>
      <c r="AO135" s="29">
        <f>MAX(0,MIN(AN135,$AQ135-SUMIF($C$4:$AP$4,"&lt;"&amp;AN$4,$C135:$AP135)))</f>
        <v/>
      </c>
      <c r="AP135" s="29">
        <f>ROUND(AN135-AO135,2)</f>
        <v/>
      </c>
      <c r="AQ135" s="29">
        <f>'Debt Payoff'!$C$19-(D135+I135+N135+S135+X135+AC135+AH135+AM135)</f>
        <v/>
      </c>
      <c r="AR135" s="29">
        <f>G135+L135+Q135+V135+AA135+AF135+AK135+AP135</f>
        <v/>
      </c>
      <c r="AS135" s="29">
        <f>D135+F135+I135+K135+N135+P135+S135+U135+X135+Z135+AC135+AE135+AH135+AJ135+AM135+AO135</f>
        <v/>
      </c>
      <c r="AT135" s="29">
        <f>(C135+H135+M135+R135+W135+AB135+AG135+AL135)-AR134</f>
        <v/>
      </c>
    </row>
    <row r="136">
      <c r="B136" t="n">
        <v>131</v>
      </c>
      <c r="C136" s="29">
        <f>N(G135)*(1+N('Debt Payoff'!$D$7)/12)</f>
        <v/>
      </c>
      <c r="D136" s="29">
        <f>MIN(C136,N('Debt Payoff'!$E$7))</f>
        <v/>
      </c>
      <c r="E136" s="29">
        <f>C136-D136</f>
        <v/>
      </c>
      <c r="F136" s="29">
        <f>MAX(0,MIN(E136,$AQ136-SUMIF($C$4:$AP$4,"&lt;"&amp;E$4,$C136:$AP136)))</f>
        <v/>
      </c>
      <c r="G136" s="29">
        <f>ROUND(E136-F136,2)</f>
        <v/>
      </c>
      <c r="H136" s="29">
        <f>N(L135)*(1+N('Debt Payoff'!$D$8)/12)</f>
        <v/>
      </c>
      <c r="I136" s="29">
        <f>MIN(H136,N('Debt Payoff'!$E$8))</f>
        <v/>
      </c>
      <c r="J136" s="29">
        <f>H136-I136</f>
        <v/>
      </c>
      <c r="K136" s="29">
        <f>MAX(0,MIN(J136,$AQ136-SUMIF($C$4:$AP$4,"&lt;"&amp;J$4,$C136:$AP136)))</f>
        <v/>
      </c>
      <c r="L136" s="29">
        <f>ROUND(J136-K136,2)</f>
        <v/>
      </c>
      <c r="M136" s="29">
        <f>N(Q135)*(1+N('Debt Payoff'!$D$9)/12)</f>
        <v/>
      </c>
      <c r="N136" s="29">
        <f>MIN(M136,N('Debt Payoff'!$E$9))</f>
        <v/>
      </c>
      <c r="O136" s="29">
        <f>M136-N136</f>
        <v/>
      </c>
      <c r="P136" s="29">
        <f>MAX(0,MIN(O136,$AQ136-SUMIF($C$4:$AP$4,"&lt;"&amp;O$4,$C136:$AP136)))</f>
        <v/>
      </c>
      <c r="Q136" s="29">
        <f>ROUND(O136-P136,2)</f>
        <v/>
      </c>
      <c r="R136" s="29">
        <f>N(V135)*(1+N('Debt Payoff'!$D$10)/12)</f>
        <v/>
      </c>
      <c r="S136" s="29">
        <f>MIN(R136,N('Debt Payoff'!$E$10))</f>
        <v/>
      </c>
      <c r="T136" s="29">
        <f>R136-S136</f>
        <v/>
      </c>
      <c r="U136" s="29">
        <f>MAX(0,MIN(T136,$AQ136-SUMIF($C$4:$AP$4,"&lt;"&amp;T$4,$C136:$AP136)))</f>
        <v/>
      </c>
      <c r="V136" s="29">
        <f>ROUND(T136-U136,2)</f>
        <v/>
      </c>
      <c r="W136" s="29">
        <f>N(AA135)*(1+N('Debt Payoff'!$D$11)/12)</f>
        <v/>
      </c>
      <c r="X136" s="29">
        <f>MIN(W136,N('Debt Payoff'!$E$11))</f>
        <v/>
      </c>
      <c r="Y136" s="29">
        <f>W136-X136</f>
        <v/>
      </c>
      <c r="Z136" s="29">
        <f>MAX(0,MIN(Y136,$AQ136-SUMIF($C$4:$AP$4,"&lt;"&amp;Y$4,$C136:$AP136)))</f>
        <v/>
      </c>
      <c r="AA136" s="29">
        <f>ROUND(Y136-Z136,2)</f>
        <v/>
      </c>
      <c r="AB136" s="29">
        <f>N(AF135)*(1+N('Debt Payoff'!$D$12)/12)</f>
        <v/>
      </c>
      <c r="AC136" s="29">
        <f>MIN(AB136,N('Debt Payoff'!$E$12))</f>
        <v/>
      </c>
      <c r="AD136" s="29">
        <f>AB136-AC136</f>
        <v/>
      </c>
      <c r="AE136" s="29">
        <f>MAX(0,MIN(AD136,$AQ136-SUMIF($C$4:$AP$4,"&lt;"&amp;AD$4,$C136:$AP136)))</f>
        <v/>
      </c>
      <c r="AF136" s="29">
        <f>ROUND(AD136-AE136,2)</f>
        <v/>
      </c>
      <c r="AG136" s="29">
        <f>N(AK135)*(1+N('Debt Payoff'!$D$13)/12)</f>
        <v/>
      </c>
      <c r="AH136" s="29">
        <f>MIN(AG136,N('Debt Payoff'!$E$13))</f>
        <v/>
      </c>
      <c r="AI136" s="29">
        <f>AG136-AH136</f>
        <v/>
      </c>
      <c r="AJ136" s="29">
        <f>MAX(0,MIN(AI136,$AQ136-SUMIF($C$4:$AP$4,"&lt;"&amp;AI$4,$C136:$AP136)))</f>
        <v/>
      </c>
      <c r="AK136" s="29">
        <f>ROUND(AI136-AJ136,2)</f>
        <v/>
      </c>
      <c r="AL136" s="29">
        <f>N(AP135)*(1+N('Debt Payoff'!$D$14)/12)</f>
        <v/>
      </c>
      <c r="AM136" s="29">
        <f>MIN(AL136,N('Debt Payoff'!$E$14))</f>
        <v/>
      </c>
      <c r="AN136" s="29">
        <f>AL136-AM136</f>
        <v/>
      </c>
      <c r="AO136" s="29">
        <f>MAX(0,MIN(AN136,$AQ136-SUMIF($C$4:$AP$4,"&lt;"&amp;AN$4,$C136:$AP136)))</f>
        <v/>
      </c>
      <c r="AP136" s="29">
        <f>ROUND(AN136-AO136,2)</f>
        <v/>
      </c>
      <c r="AQ136" s="29">
        <f>'Debt Payoff'!$C$19-(D136+I136+N136+S136+X136+AC136+AH136+AM136)</f>
        <v/>
      </c>
      <c r="AR136" s="29">
        <f>G136+L136+Q136+V136+AA136+AF136+AK136+AP136</f>
        <v/>
      </c>
      <c r="AS136" s="29">
        <f>D136+F136+I136+K136+N136+P136+S136+U136+X136+Z136+AC136+AE136+AH136+AJ136+AM136+AO136</f>
        <v/>
      </c>
      <c r="AT136" s="29">
        <f>(C136+H136+M136+R136+W136+AB136+AG136+AL136)-AR135</f>
        <v/>
      </c>
    </row>
    <row r="137">
      <c r="B137" t="n">
        <v>132</v>
      </c>
      <c r="C137" s="29">
        <f>N(G136)*(1+N('Debt Payoff'!$D$7)/12)</f>
        <v/>
      </c>
      <c r="D137" s="29">
        <f>MIN(C137,N('Debt Payoff'!$E$7))</f>
        <v/>
      </c>
      <c r="E137" s="29">
        <f>C137-D137</f>
        <v/>
      </c>
      <c r="F137" s="29">
        <f>MAX(0,MIN(E137,$AQ137-SUMIF($C$4:$AP$4,"&lt;"&amp;E$4,$C137:$AP137)))</f>
        <v/>
      </c>
      <c r="G137" s="29">
        <f>ROUND(E137-F137,2)</f>
        <v/>
      </c>
      <c r="H137" s="29">
        <f>N(L136)*(1+N('Debt Payoff'!$D$8)/12)</f>
        <v/>
      </c>
      <c r="I137" s="29">
        <f>MIN(H137,N('Debt Payoff'!$E$8))</f>
        <v/>
      </c>
      <c r="J137" s="29">
        <f>H137-I137</f>
        <v/>
      </c>
      <c r="K137" s="29">
        <f>MAX(0,MIN(J137,$AQ137-SUMIF($C$4:$AP$4,"&lt;"&amp;J$4,$C137:$AP137)))</f>
        <v/>
      </c>
      <c r="L137" s="29">
        <f>ROUND(J137-K137,2)</f>
        <v/>
      </c>
      <c r="M137" s="29">
        <f>N(Q136)*(1+N('Debt Payoff'!$D$9)/12)</f>
        <v/>
      </c>
      <c r="N137" s="29">
        <f>MIN(M137,N('Debt Payoff'!$E$9))</f>
        <v/>
      </c>
      <c r="O137" s="29">
        <f>M137-N137</f>
        <v/>
      </c>
      <c r="P137" s="29">
        <f>MAX(0,MIN(O137,$AQ137-SUMIF($C$4:$AP$4,"&lt;"&amp;O$4,$C137:$AP137)))</f>
        <v/>
      </c>
      <c r="Q137" s="29">
        <f>ROUND(O137-P137,2)</f>
        <v/>
      </c>
      <c r="R137" s="29">
        <f>N(V136)*(1+N('Debt Payoff'!$D$10)/12)</f>
        <v/>
      </c>
      <c r="S137" s="29">
        <f>MIN(R137,N('Debt Payoff'!$E$10))</f>
        <v/>
      </c>
      <c r="T137" s="29">
        <f>R137-S137</f>
        <v/>
      </c>
      <c r="U137" s="29">
        <f>MAX(0,MIN(T137,$AQ137-SUMIF($C$4:$AP$4,"&lt;"&amp;T$4,$C137:$AP137)))</f>
        <v/>
      </c>
      <c r="V137" s="29">
        <f>ROUND(T137-U137,2)</f>
        <v/>
      </c>
      <c r="W137" s="29">
        <f>N(AA136)*(1+N('Debt Payoff'!$D$11)/12)</f>
        <v/>
      </c>
      <c r="X137" s="29">
        <f>MIN(W137,N('Debt Payoff'!$E$11))</f>
        <v/>
      </c>
      <c r="Y137" s="29">
        <f>W137-X137</f>
        <v/>
      </c>
      <c r="Z137" s="29">
        <f>MAX(0,MIN(Y137,$AQ137-SUMIF($C$4:$AP$4,"&lt;"&amp;Y$4,$C137:$AP137)))</f>
        <v/>
      </c>
      <c r="AA137" s="29">
        <f>ROUND(Y137-Z137,2)</f>
        <v/>
      </c>
      <c r="AB137" s="29">
        <f>N(AF136)*(1+N('Debt Payoff'!$D$12)/12)</f>
        <v/>
      </c>
      <c r="AC137" s="29">
        <f>MIN(AB137,N('Debt Payoff'!$E$12))</f>
        <v/>
      </c>
      <c r="AD137" s="29">
        <f>AB137-AC137</f>
        <v/>
      </c>
      <c r="AE137" s="29">
        <f>MAX(0,MIN(AD137,$AQ137-SUMIF($C$4:$AP$4,"&lt;"&amp;AD$4,$C137:$AP137)))</f>
        <v/>
      </c>
      <c r="AF137" s="29">
        <f>ROUND(AD137-AE137,2)</f>
        <v/>
      </c>
      <c r="AG137" s="29">
        <f>N(AK136)*(1+N('Debt Payoff'!$D$13)/12)</f>
        <v/>
      </c>
      <c r="AH137" s="29">
        <f>MIN(AG137,N('Debt Payoff'!$E$13))</f>
        <v/>
      </c>
      <c r="AI137" s="29">
        <f>AG137-AH137</f>
        <v/>
      </c>
      <c r="AJ137" s="29">
        <f>MAX(0,MIN(AI137,$AQ137-SUMIF($C$4:$AP$4,"&lt;"&amp;AI$4,$C137:$AP137)))</f>
        <v/>
      </c>
      <c r="AK137" s="29">
        <f>ROUND(AI137-AJ137,2)</f>
        <v/>
      </c>
      <c r="AL137" s="29">
        <f>N(AP136)*(1+N('Debt Payoff'!$D$14)/12)</f>
        <v/>
      </c>
      <c r="AM137" s="29">
        <f>MIN(AL137,N('Debt Payoff'!$E$14))</f>
        <v/>
      </c>
      <c r="AN137" s="29">
        <f>AL137-AM137</f>
        <v/>
      </c>
      <c r="AO137" s="29">
        <f>MAX(0,MIN(AN137,$AQ137-SUMIF($C$4:$AP$4,"&lt;"&amp;AN$4,$C137:$AP137)))</f>
        <v/>
      </c>
      <c r="AP137" s="29">
        <f>ROUND(AN137-AO137,2)</f>
        <v/>
      </c>
      <c r="AQ137" s="29">
        <f>'Debt Payoff'!$C$19-(D137+I137+N137+S137+X137+AC137+AH137+AM137)</f>
        <v/>
      </c>
      <c r="AR137" s="29">
        <f>G137+L137+Q137+V137+AA137+AF137+AK137+AP137</f>
        <v/>
      </c>
      <c r="AS137" s="29">
        <f>D137+F137+I137+K137+N137+P137+S137+U137+X137+Z137+AC137+AE137+AH137+AJ137+AM137+AO137</f>
        <v/>
      </c>
      <c r="AT137" s="29">
        <f>(C137+H137+M137+R137+W137+AB137+AG137+AL137)-AR136</f>
        <v/>
      </c>
    </row>
    <row r="138">
      <c r="B138" t="n">
        <v>133</v>
      </c>
      <c r="C138" s="29">
        <f>N(G137)*(1+N('Debt Payoff'!$D$7)/12)</f>
        <v/>
      </c>
      <c r="D138" s="29">
        <f>MIN(C138,N('Debt Payoff'!$E$7))</f>
        <v/>
      </c>
      <c r="E138" s="29">
        <f>C138-D138</f>
        <v/>
      </c>
      <c r="F138" s="29">
        <f>MAX(0,MIN(E138,$AQ138-SUMIF($C$4:$AP$4,"&lt;"&amp;E$4,$C138:$AP138)))</f>
        <v/>
      </c>
      <c r="G138" s="29">
        <f>ROUND(E138-F138,2)</f>
        <v/>
      </c>
      <c r="H138" s="29">
        <f>N(L137)*(1+N('Debt Payoff'!$D$8)/12)</f>
        <v/>
      </c>
      <c r="I138" s="29">
        <f>MIN(H138,N('Debt Payoff'!$E$8))</f>
        <v/>
      </c>
      <c r="J138" s="29">
        <f>H138-I138</f>
        <v/>
      </c>
      <c r="K138" s="29">
        <f>MAX(0,MIN(J138,$AQ138-SUMIF($C$4:$AP$4,"&lt;"&amp;J$4,$C138:$AP138)))</f>
        <v/>
      </c>
      <c r="L138" s="29">
        <f>ROUND(J138-K138,2)</f>
        <v/>
      </c>
      <c r="M138" s="29">
        <f>N(Q137)*(1+N('Debt Payoff'!$D$9)/12)</f>
        <v/>
      </c>
      <c r="N138" s="29">
        <f>MIN(M138,N('Debt Payoff'!$E$9))</f>
        <v/>
      </c>
      <c r="O138" s="29">
        <f>M138-N138</f>
        <v/>
      </c>
      <c r="P138" s="29">
        <f>MAX(0,MIN(O138,$AQ138-SUMIF($C$4:$AP$4,"&lt;"&amp;O$4,$C138:$AP138)))</f>
        <v/>
      </c>
      <c r="Q138" s="29">
        <f>ROUND(O138-P138,2)</f>
        <v/>
      </c>
      <c r="R138" s="29">
        <f>N(V137)*(1+N('Debt Payoff'!$D$10)/12)</f>
        <v/>
      </c>
      <c r="S138" s="29">
        <f>MIN(R138,N('Debt Payoff'!$E$10))</f>
        <v/>
      </c>
      <c r="T138" s="29">
        <f>R138-S138</f>
        <v/>
      </c>
      <c r="U138" s="29">
        <f>MAX(0,MIN(T138,$AQ138-SUMIF($C$4:$AP$4,"&lt;"&amp;T$4,$C138:$AP138)))</f>
        <v/>
      </c>
      <c r="V138" s="29">
        <f>ROUND(T138-U138,2)</f>
        <v/>
      </c>
      <c r="W138" s="29">
        <f>N(AA137)*(1+N('Debt Payoff'!$D$11)/12)</f>
        <v/>
      </c>
      <c r="X138" s="29">
        <f>MIN(W138,N('Debt Payoff'!$E$11))</f>
        <v/>
      </c>
      <c r="Y138" s="29">
        <f>W138-X138</f>
        <v/>
      </c>
      <c r="Z138" s="29">
        <f>MAX(0,MIN(Y138,$AQ138-SUMIF($C$4:$AP$4,"&lt;"&amp;Y$4,$C138:$AP138)))</f>
        <v/>
      </c>
      <c r="AA138" s="29">
        <f>ROUND(Y138-Z138,2)</f>
        <v/>
      </c>
      <c r="AB138" s="29">
        <f>N(AF137)*(1+N('Debt Payoff'!$D$12)/12)</f>
        <v/>
      </c>
      <c r="AC138" s="29">
        <f>MIN(AB138,N('Debt Payoff'!$E$12))</f>
        <v/>
      </c>
      <c r="AD138" s="29">
        <f>AB138-AC138</f>
        <v/>
      </c>
      <c r="AE138" s="29">
        <f>MAX(0,MIN(AD138,$AQ138-SUMIF($C$4:$AP$4,"&lt;"&amp;AD$4,$C138:$AP138)))</f>
        <v/>
      </c>
      <c r="AF138" s="29">
        <f>ROUND(AD138-AE138,2)</f>
        <v/>
      </c>
      <c r="AG138" s="29">
        <f>N(AK137)*(1+N('Debt Payoff'!$D$13)/12)</f>
        <v/>
      </c>
      <c r="AH138" s="29">
        <f>MIN(AG138,N('Debt Payoff'!$E$13))</f>
        <v/>
      </c>
      <c r="AI138" s="29">
        <f>AG138-AH138</f>
        <v/>
      </c>
      <c r="AJ138" s="29">
        <f>MAX(0,MIN(AI138,$AQ138-SUMIF($C$4:$AP$4,"&lt;"&amp;AI$4,$C138:$AP138)))</f>
        <v/>
      </c>
      <c r="AK138" s="29">
        <f>ROUND(AI138-AJ138,2)</f>
        <v/>
      </c>
      <c r="AL138" s="29">
        <f>N(AP137)*(1+N('Debt Payoff'!$D$14)/12)</f>
        <v/>
      </c>
      <c r="AM138" s="29">
        <f>MIN(AL138,N('Debt Payoff'!$E$14))</f>
        <v/>
      </c>
      <c r="AN138" s="29">
        <f>AL138-AM138</f>
        <v/>
      </c>
      <c r="AO138" s="29">
        <f>MAX(0,MIN(AN138,$AQ138-SUMIF($C$4:$AP$4,"&lt;"&amp;AN$4,$C138:$AP138)))</f>
        <v/>
      </c>
      <c r="AP138" s="29">
        <f>ROUND(AN138-AO138,2)</f>
        <v/>
      </c>
      <c r="AQ138" s="29">
        <f>'Debt Payoff'!$C$19-(D138+I138+N138+S138+X138+AC138+AH138+AM138)</f>
        <v/>
      </c>
      <c r="AR138" s="29">
        <f>G138+L138+Q138+V138+AA138+AF138+AK138+AP138</f>
        <v/>
      </c>
      <c r="AS138" s="29">
        <f>D138+F138+I138+K138+N138+P138+S138+U138+X138+Z138+AC138+AE138+AH138+AJ138+AM138+AO138</f>
        <v/>
      </c>
      <c r="AT138" s="29">
        <f>(C138+H138+M138+R138+W138+AB138+AG138+AL138)-AR137</f>
        <v/>
      </c>
    </row>
    <row r="139">
      <c r="B139" t="n">
        <v>134</v>
      </c>
      <c r="C139" s="29">
        <f>N(G138)*(1+N('Debt Payoff'!$D$7)/12)</f>
        <v/>
      </c>
      <c r="D139" s="29">
        <f>MIN(C139,N('Debt Payoff'!$E$7))</f>
        <v/>
      </c>
      <c r="E139" s="29">
        <f>C139-D139</f>
        <v/>
      </c>
      <c r="F139" s="29">
        <f>MAX(0,MIN(E139,$AQ139-SUMIF($C$4:$AP$4,"&lt;"&amp;E$4,$C139:$AP139)))</f>
        <v/>
      </c>
      <c r="G139" s="29">
        <f>ROUND(E139-F139,2)</f>
        <v/>
      </c>
      <c r="H139" s="29">
        <f>N(L138)*(1+N('Debt Payoff'!$D$8)/12)</f>
        <v/>
      </c>
      <c r="I139" s="29">
        <f>MIN(H139,N('Debt Payoff'!$E$8))</f>
        <v/>
      </c>
      <c r="J139" s="29">
        <f>H139-I139</f>
        <v/>
      </c>
      <c r="K139" s="29">
        <f>MAX(0,MIN(J139,$AQ139-SUMIF($C$4:$AP$4,"&lt;"&amp;J$4,$C139:$AP139)))</f>
        <v/>
      </c>
      <c r="L139" s="29">
        <f>ROUND(J139-K139,2)</f>
        <v/>
      </c>
      <c r="M139" s="29">
        <f>N(Q138)*(1+N('Debt Payoff'!$D$9)/12)</f>
        <v/>
      </c>
      <c r="N139" s="29">
        <f>MIN(M139,N('Debt Payoff'!$E$9))</f>
        <v/>
      </c>
      <c r="O139" s="29">
        <f>M139-N139</f>
        <v/>
      </c>
      <c r="P139" s="29">
        <f>MAX(0,MIN(O139,$AQ139-SUMIF($C$4:$AP$4,"&lt;"&amp;O$4,$C139:$AP139)))</f>
        <v/>
      </c>
      <c r="Q139" s="29">
        <f>ROUND(O139-P139,2)</f>
        <v/>
      </c>
      <c r="R139" s="29">
        <f>N(V138)*(1+N('Debt Payoff'!$D$10)/12)</f>
        <v/>
      </c>
      <c r="S139" s="29">
        <f>MIN(R139,N('Debt Payoff'!$E$10))</f>
        <v/>
      </c>
      <c r="T139" s="29">
        <f>R139-S139</f>
        <v/>
      </c>
      <c r="U139" s="29">
        <f>MAX(0,MIN(T139,$AQ139-SUMIF($C$4:$AP$4,"&lt;"&amp;T$4,$C139:$AP139)))</f>
        <v/>
      </c>
      <c r="V139" s="29">
        <f>ROUND(T139-U139,2)</f>
        <v/>
      </c>
      <c r="W139" s="29">
        <f>N(AA138)*(1+N('Debt Payoff'!$D$11)/12)</f>
        <v/>
      </c>
      <c r="X139" s="29">
        <f>MIN(W139,N('Debt Payoff'!$E$11))</f>
        <v/>
      </c>
      <c r="Y139" s="29">
        <f>W139-X139</f>
        <v/>
      </c>
      <c r="Z139" s="29">
        <f>MAX(0,MIN(Y139,$AQ139-SUMIF($C$4:$AP$4,"&lt;"&amp;Y$4,$C139:$AP139)))</f>
        <v/>
      </c>
      <c r="AA139" s="29">
        <f>ROUND(Y139-Z139,2)</f>
        <v/>
      </c>
      <c r="AB139" s="29">
        <f>N(AF138)*(1+N('Debt Payoff'!$D$12)/12)</f>
        <v/>
      </c>
      <c r="AC139" s="29">
        <f>MIN(AB139,N('Debt Payoff'!$E$12))</f>
        <v/>
      </c>
      <c r="AD139" s="29">
        <f>AB139-AC139</f>
        <v/>
      </c>
      <c r="AE139" s="29">
        <f>MAX(0,MIN(AD139,$AQ139-SUMIF($C$4:$AP$4,"&lt;"&amp;AD$4,$C139:$AP139)))</f>
        <v/>
      </c>
      <c r="AF139" s="29">
        <f>ROUND(AD139-AE139,2)</f>
        <v/>
      </c>
      <c r="AG139" s="29">
        <f>N(AK138)*(1+N('Debt Payoff'!$D$13)/12)</f>
        <v/>
      </c>
      <c r="AH139" s="29">
        <f>MIN(AG139,N('Debt Payoff'!$E$13))</f>
        <v/>
      </c>
      <c r="AI139" s="29">
        <f>AG139-AH139</f>
        <v/>
      </c>
      <c r="AJ139" s="29">
        <f>MAX(0,MIN(AI139,$AQ139-SUMIF($C$4:$AP$4,"&lt;"&amp;AI$4,$C139:$AP139)))</f>
        <v/>
      </c>
      <c r="AK139" s="29">
        <f>ROUND(AI139-AJ139,2)</f>
        <v/>
      </c>
      <c r="AL139" s="29">
        <f>N(AP138)*(1+N('Debt Payoff'!$D$14)/12)</f>
        <v/>
      </c>
      <c r="AM139" s="29">
        <f>MIN(AL139,N('Debt Payoff'!$E$14))</f>
        <v/>
      </c>
      <c r="AN139" s="29">
        <f>AL139-AM139</f>
        <v/>
      </c>
      <c r="AO139" s="29">
        <f>MAX(0,MIN(AN139,$AQ139-SUMIF($C$4:$AP$4,"&lt;"&amp;AN$4,$C139:$AP139)))</f>
        <v/>
      </c>
      <c r="AP139" s="29">
        <f>ROUND(AN139-AO139,2)</f>
        <v/>
      </c>
      <c r="AQ139" s="29">
        <f>'Debt Payoff'!$C$19-(D139+I139+N139+S139+X139+AC139+AH139+AM139)</f>
        <v/>
      </c>
      <c r="AR139" s="29">
        <f>G139+L139+Q139+V139+AA139+AF139+AK139+AP139</f>
        <v/>
      </c>
      <c r="AS139" s="29">
        <f>D139+F139+I139+K139+N139+P139+S139+U139+X139+Z139+AC139+AE139+AH139+AJ139+AM139+AO139</f>
        <v/>
      </c>
      <c r="AT139" s="29">
        <f>(C139+H139+M139+R139+W139+AB139+AG139+AL139)-AR138</f>
        <v/>
      </c>
    </row>
    <row r="140">
      <c r="B140" t="n">
        <v>135</v>
      </c>
      <c r="C140" s="29">
        <f>N(G139)*(1+N('Debt Payoff'!$D$7)/12)</f>
        <v/>
      </c>
      <c r="D140" s="29">
        <f>MIN(C140,N('Debt Payoff'!$E$7))</f>
        <v/>
      </c>
      <c r="E140" s="29">
        <f>C140-D140</f>
        <v/>
      </c>
      <c r="F140" s="29">
        <f>MAX(0,MIN(E140,$AQ140-SUMIF($C$4:$AP$4,"&lt;"&amp;E$4,$C140:$AP140)))</f>
        <v/>
      </c>
      <c r="G140" s="29">
        <f>ROUND(E140-F140,2)</f>
        <v/>
      </c>
      <c r="H140" s="29">
        <f>N(L139)*(1+N('Debt Payoff'!$D$8)/12)</f>
        <v/>
      </c>
      <c r="I140" s="29">
        <f>MIN(H140,N('Debt Payoff'!$E$8))</f>
        <v/>
      </c>
      <c r="J140" s="29">
        <f>H140-I140</f>
        <v/>
      </c>
      <c r="K140" s="29">
        <f>MAX(0,MIN(J140,$AQ140-SUMIF($C$4:$AP$4,"&lt;"&amp;J$4,$C140:$AP140)))</f>
        <v/>
      </c>
      <c r="L140" s="29">
        <f>ROUND(J140-K140,2)</f>
        <v/>
      </c>
      <c r="M140" s="29">
        <f>N(Q139)*(1+N('Debt Payoff'!$D$9)/12)</f>
        <v/>
      </c>
      <c r="N140" s="29">
        <f>MIN(M140,N('Debt Payoff'!$E$9))</f>
        <v/>
      </c>
      <c r="O140" s="29">
        <f>M140-N140</f>
        <v/>
      </c>
      <c r="P140" s="29">
        <f>MAX(0,MIN(O140,$AQ140-SUMIF($C$4:$AP$4,"&lt;"&amp;O$4,$C140:$AP140)))</f>
        <v/>
      </c>
      <c r="Q140" s="29">
        <f>ROUND(O140-P140,2)</f>
        <v/>
      </c>
      <c r="R140" s="29">
        <f>N(V139)*(1+N('Debt Payoff'!$D$10)/12)</f>
        <v/>
      </c>
      <c r="S140" s="29">
        <f>MIN(R140,N('Debt Payoff'!$E$10))</f>
        <v/>
      </c>
      <c r="T140" s="29">
        <f>R140-S140</f>
        <v/>
      </c>
      <c r="U140" s="29">
        <f>MAX(0,MIN(T140,$AQ140-SUMIF($C$4:$AP$4,"&lt;"&amp;T$4,$C140:$AP140)))</f>
        <v/>
      </c>
      <c r="V140" s="29">
        <f>ROUND(T140-U140,2)</f>
        <v/>
      </c>
      <c r="W140" s="29">
        <f>N(AA139)*(1+N('Debt Payoff'!$D$11)/12)</f>
        <v/>
      </c>
      <c r="X140" s="29">
        <f>MIN(W140,N('Debt Payoff'!$E$11))</f>
        <v/>
      </c>
      <c r="Y140" s="29">
        <f>W140-X140</f>
        <v/>
      </c>
      <c r="Z140" s="29">
        <f>MAX(0,MIN(Y140,$AQ140-SUMIF($C$4:$AP$4,"&lt;"&amp;Y$4,$C140:$AP140)))</f>
        <v/>
      </c>
      <c r="AA140" s="29">
        <f>ROUND(Y140-Z140,2)</f>
        <v/>
      </c>
      <c r="AB140" s="29">
        <f>N(AF139)*(1+N('Debt Payoff'!$D$12)/12)</f>
        <v/>
      </c>
      <c r="AC140" s="29">
        <f>MIN(AB140,N('Debt Payoff'!$E$12))</f>
        <v/>
      </c>
      <c r="AD140" s="29">
        <f>AB140-AC140</f>
        <v/>
      </c>
      <c r="AE140" s="29">
        <f>MAX(0,MIN(AD140,$AQ140-SUMIF($C$4:$AP$4,"&lt;"&amp;AD$4,$C140:$AP140)))</f>
        <v/>
      </c>
      <c r="AF140" s="29">
        <f>ROUND(AD140-AE140,2)</f>
        <v/>
      </c>
      <c r="AG140" s="29">
        <f>N(AK139)*(1+N('Debt Payoff'!$D$13)/12)</f>
        <v/>
      </c>
      <c r="AH140" s="29">
        <f>MIN(AG140,N('Debt Payoff'!$E$13))</f>
        <v/>
      </c>
      <c r="AI140" s="29">
        <f>AG140-AH140</f>
        <v/>
      </c>
      <c r="AJ140" s="29">
        <f>MAX(0,MIN(AI140,$AQ140-SUMIF($C$4:$AP$4,"&lt;"&amp;AI$4,$C140:$AP140)))</f>
        <v/>
      </c>
      <c r="AK140" s="29">
        <f>ROUND(AI140-AJ140,2)</f>
        <v/>
      </c>
      <c r="AL140" s="29">
        <f>N(AP139)*(1+N('Debt Payoff'!$D$14)/12)</f>
        <v/>
      </c>
      <c r="AM140" s="29">
        <f>MIN(AL140,N('Debt Payoff'!$E$14))</f>
        <v/>
      </c>
      <c r="AN140" s="29">
        <f>AL140-AM140</f>
        <v/>
      </c>
      <c r="AO140" s="29">
        <f>MAX(0,MIN(AN140,$AQ140-SUMIF($C$4:$AP$4,"&lt;"&amp;AN$4,$C140:$AP140)))</f>
        <v/>
      </c>
      <c r="AP140" s="29">
        <f>ROUND(AN140-AO140,2)</f>
        <v/>
      </c>
      <c r="AQ140" s="29">
        <f>'Debt Payoff'!$C$19-(D140+I140+N140+S140+X140+AC140+AH140+AM140)</f>
        <v/>
      </c>
      <c r="AR140" s="29">
        <f>G140+L140+Q140+V140+AA140+AF140+AK140+AP140</f>
        <v/>
      </c>
      <c r="AS140" s="29">
        <f>D140+F140+I140+K140+N140+P140+S140+U140+X140+Z140+AC140+AE140+AH140+AJ140+AM140+AO140</f>
        <v/>
      </c>
      <c r="AT140" s="29">
        <f>(C140+H140+M140+R140+W140+AB140+AG140+AL140)-AR139</f>
        <v/>
      </c>
    </row>
    <row r="141">
      <c r="B141" t="n">
        <v>136</v>
      </c>
      <c r="C141" s="29">
        <f>N(G140)*(1+N('Debt Payoff'!$D$7)/12)</f>
        <v/>
      </c>
      <c r="D141" s="29">
        <f>MIN(C141,N('Debt Payoff'!$E$7))</f>
        <v/>
      </c>
      <c r="E141" s="29">
        <f>C141-D141</f>
        <v/>
      </c>
      <c r="F141" s="29">
        <f>MAX(0,MIN(E141,$AQ141-SUMIF($C$4:$AP$4,"&lt;"&amp;E$4,$C141:$AP141)))</f>
        <v/>
      </c>
      <c r="G141" s="29">
        <f>ROUND(E141-F141,2)</f>
        <v/>
      </c>
      <c r="H141" s="29">
        <f>N(L140)*(1+N('Debt Payoff'!$D$8)/12)</f>
        <v/>
      </c>
      <c r="I141" s="29">
        <f>MIN(H141,N('Debt Payoff'!$E$8))</f>
        <v/>
      </c>
      <c r="J141" s="29">
        <f>H141-I141</f>
        <v/>
      </c>
      <c r="K141" s="29">
        <f>MAX(0,MIN(J141,$AQ141-SUMIF($C$4:$AP$4,"&lt;"&amp;J$4,$C141:$AP141)))</f>
        <v/>
      </c>
      <c r="L141" s="29">
        <f>ROUND(J141-K141,2)</f>
        <v/>
      </c>
      <c r="M141" s="29">
        <f>N(Q140)*(1+N('Debt Payoff'!$D$9)/12)</f>
        <v/>
      </c>
      <c r="N141" s="29">
        <f>MIN(M141,N('Debt Payoff'!$E$9))</f>
        <v/>
      </c>
      <c r="O141" s="29">
        <f>M141-N141</f>
        <v/>
      </c>
      <c r="P141" s="29">
        <f>MAX(0,MIN(O141,$AQ141-SUMIF($C$4:$AP$4,"&lt;"&amp;O$4,$C141:$AP141)))</f>
        <v/>
      </c>
      <c r="Q141" s="29">
        <f>ROUND(O141-P141,2)</f>
        <v/>
      </c>
      <c r="R141" s="29">
        <f>N(V140)*(1+N('Debt Payoff'!$D$10)/12)</f>
        <v/>
      </c>
      <c r="S141" s="29">
        <f>MIN(R141,N('Debt Payoff'!$E$10))</f>
        <v/>
      </c>
      <c r="T141" s="29">
        <f>R141-S141</f>
        <v/>
      </c>
      <c r="U141" s="29">
        <f>MAX(0,MIN(T141,$AQ141-SUMIF($C$4:$AP$4,"&lt;"&amp;T$4,$C141:$AP141)))</f>
        <v/>
      </c>
      <c r="V141" s="29">
        <f>ROUND(T141-U141,2)</f>
        <v/>
      </c>
      <c r="W141" s="29">
        <f>N(AA140)*(1+N('Debt Payoff'!$D$11)/12)</f>
        <v/>
      </c>
      <c r="X141" s="29">
        <f>MIN(W141,N('Debt Payoff'!$E$11))</f>
        <v/>
      </c>
      <c r="Y141" s="29">
        <f>W141-X141</f>
        <v/>
      </c>
      <c r="Z141" s="29">
        <f>MAX(0,MIN(Y141,$AQ141-SUMIF($C$4:$AP$4,"&lt;"&amp;Y$4,$C141:$AP141)))</f>
        <v/>
      </c>
      <c r="AA141" s="29">
        <f>ROUND(Y141-Z141,2)</f>
        <v/>
      </c>
      <c r="AB141" s="29">
        <f>N(AF140)*(1+N('Debt Payoff'!$D$12)/12)</f>
        <v/>
      </c>
      <c r="AC141" s="29">
        <f>MIN(AB141,N('Debt Payoff'!$E$12))</f>
        <v/>
      </c>
      <c r="AD141" s="29">
        <f>AB141-AC141</f>
        <v/>
      </c>
      <c r="AE141" s="29">
        <f>MAX(0,MIN(AD141,$AQ141-SUMIF($C$4:$AP$4,"&lt;"&amp;AD$4,$C141:$AP141)))</f>
        <v/>
      </c>
      <c r="AF141" s="29">
        <f>ROUND(AD141-AE141,2)</f>
        <v/>
      </c>
      <c r="AG141" s="29">
        <f>N(AK140)*(1+N('Debt Payoff'!$D$13)/12)</f>
        <v/>
      </c>
      <c r="AH141" s="29">
        <f>MIN(AG141,N('Debt Payoff'!$E$13))</f>
        <v/>
      </c>
      <c r="AI141" s="29">
        <f>AG141-AH141</f>
        <v/>
      </c>
      <c r="AJ141" s="29">
        <f>MAX(0,MIN(AI141,$AQ141-SUMIF($C$4:$AP$4,"&lt;"&amp;AI$4,$C141:$AP141)))</f>
        <v/>
      </c>
      <c r="AK141" s="29">
        <f>ROUND(AI141-AJ141,2)</f>
        <v/>
      </c>
      <c r="AL141" s="29">
        <f>N(AP140)*(1+N('Debt Payoff'!$D$14)/12)</f>
        <v/>
      </c>
      <c r="AM141" s="29">
        <f>MIN(AL141,N('Debt Payoff'!$E$14))</f>
        <v/>
      </c>
      <c r="AN141" s="29">
        <f>AL141-AM141</f>
        <v/>
      </c>
      <c r="AO141" s="29">
        <f>MAX(0,MIN(AN141,$AQ141-SUMIF($C$4:$AP$4,"&lt;"&amp;AN$4,$C141:$AP141)))</f>
        <v/>
      </c>
      <c r="AP141" s="29">
        <f>ROUND(AN141-AO141,2)</f>
        <v/>
      </c>
      <c r="AQ141" s="29">
        <f>'Debt Payoff'!$C$19-(D141+I141+N141+S141+X141+AC141+AH141+AM141)</f>
        <v/>
      </c>
      <c r="AR141" s="29">
        <f>G141+L141+Q141+V141+AA141+AF141+AK141+AP141</f>
        <v/>
      </c>
      <c r="AS141" s="29">
        <f>D141+F141+I141+K141+N141+P141+S141+U141+X141+Z141+AC141+AE141+AH141+AJ141+AM141+AO141</f>
        <v/>
      </c>
      <c r="AT141" s="29">
        <f>(C141+H141+M141+R141+W141+AB141+AG141+AL141)-AR140</f>
        <v/>
      </c>
    </row>
    <row r="142">
      <c r="B142" t="n">
        <v>137</v>
      </c>
      <c r="C142" s="29">
        <f>N(G141)*(1+N('Debt Payoff'!$D$7)/12)</f>
        <v/>
      </c>
      <c r="D142" s="29">
        <f>MIN(C142,N('Debt Payoff'!$E$7))</f>
        <v/>
      </c>
      <c r="E142" s="29">
        <f>C142-D142</f>
        <v/>
      </c>
      <c r="F142" s="29">
        <f>MAX(0,MIN(E142,$AQ142-SUMIF($C$4:$AP$4,"&lt;"&amp;E$4,$C142:$AP142)))</f>
        <v/>
      </c>
      <c r="G142" s="29">
        <f>ROUND(E142-F142,2)</f>
        <v/>
      </c>
      <c r="H142" s="29">
        <f>N(L141)*(1+N('Debt Payoff'!$D$8)/12)</f>
        <v/>
      </c>
      <c r="I142" s="29">
        <f>MIN(H142,N('Debt Payoff'!$E$8))</f>
        <v/>
      </c>
      <c r="J142" s="29">
        <f>H142-I142</f>
        <v/>
      </c>
      <c r="K142" s="29">
        <f>MAX(0,MIN(J142,$AQ142-SUMIF($C$4:$AP$4,"&lt;"&amp;J$4,$C142:$AP142)))</f>
        <v/>
      </c>
      <c r="L142" s="29">
        <f>ROUND(J142-K142,2)</f>
        <v/>
      </c>
      <c r="M142" s="29">
        <f>N(Q141)*(1+N('Debt Payoff'!$D$9)/12)</f>
        <v/>
      </c>
      <c r="N142" s="29">
        <f>MIN(M142,N('Debt Payoff'!$E$9))</f>
        <v/>
      </c>
      <c r="O142" s="29">
        <f>M142-N142</f>
        <v/>
      </c>
      <c r="P142" s="29">
        <f>MAX(0,MIN(O142,$AQ142-SUMIF($C$4:$AP$4,"&lt;"&amp;O$4,$C142:$AP142)))</f>
        <v/>
      </c>
      <c r="Q142" s="29">
        <f>ROUND(O142-P142,2)</f>
        <v/>
      </c>
      <c r="R142" s="29">
        <f>N(V141)*(1+N('Debt Payoff'!$D$10)/12)</f>
        <v/>
      </c>
      <c r="S142" s="29">
        <f>MIN(R142,N('Debt Payoff'!$E$10))</f>
        <v/>
      </c>
      <c r="T142" s="29">
        <f>R142-S142</f>
        <v/>
      </c>
      <c r="U142" s="29">
        <f>MAX(0,MIN(T142,$AQ142-SUMIF($C$4:$AP$4,"&lt;"&amp;T$4,$C142:$AP142)))</f>
        <v/>
      </c>
      <c r="V142" s="29">
        <f>ROUND(T142-U142,2)</f>
        <v/>
      </c>
      <c r="W142" s="29">
        <f>N(AA141)*(1+N('Debt Payoff'!$D$11)/12)</f>
        <v/>
      </c>
      <c r="X142" s="29">
        <f>MIN(W142,N('Debt Payoff'!$E$11))</f>
        <v/>
      </c>
      <c r="Y142" s="29">
        <f>W142-X142</f>
        <v/>
      </c>
      <c r="Z142" s="29">
        <f>MAX(0,MIN(Y142,$AQ142-SUMIF($C$4:$AP$4,"&lt;"&amp;Y$4,$C142:$AP142)))</f>
        <v/>
      </c>
      <c r="AA142" s="29">
        <f>ROUND(Y142-Z142,2)</f>
        <v/>
      </c>
      <c r="AB142" s="29">
        <f>N(AF141)*(1+N('Debt Payoff'!$D$12)/12)</f>
        <v/>
      </c>
      <c r="AC142" s="29">
        <f>MIN(AB142,N('Debt Payoff'!$E$12))</f>
        <v/>
      </c>
      <c r="AD142" s="29">
        <f>AB142-AC142</f>
        <v/>
      </c>
      <c r="AE142" s="29">
        <f>MAX(0,MIN(AD142,$AQ142-SUMIF($C$4:$AP$4,"&lt;"&amp;AD$4,$C142:$AP142)))</f>
        <v/>
      </c>
      <c r="AF142" s="29">
        <f>ROUND(AD142-AE142,2)</f>
        <v/>
      </c>
      <c r="AG142" s="29">
        <f>N(AK141)*(1+N('Debt Payoff'!$D$13)/12)</f>
        <v/>
      </c>
      <c r="AH142" s="29">
        <f>MIN(AG142,N('Debt Payoff'!$E$13))</f>
        <v/>
      </c>
      <c r="AI142" s="29">
        <f>AG142-AH142</f>
        <v/>
      </c>
      <c r="AJ142" s="29">
        <f>MAX(0,MIN(AI142,$AQ142-SUMIF($C$4:$AP$4,"&lt;"&amp;AI$4,$C142:$AP142)))</f>
        <v/>
      </c>
      <c r="AK142" s="29">
        <f>ROUND(AI142-AJ142,2)</f>
        <v/>
      </c>
      <c r="AL142" s="29">
        <f>N(AP141)*(1+N('Debt Payoff'!$D$14)/12)</f>
        <v/>
      </c>
      <c r="AM142" s="29">
        <f>MIN(AL142,N('Debt Payoff'!$E$14))</f>
        <v/>
      </c>
      <c r="AN142" s="29">
        <f>AL142-AM142</f>
        <v/>
      </c>
      <c r="AO142" s="29">
        <f>MAX(0,MIN(AN142,$AQ142-SUMIF($C$4:$AP$4,"&lt;"&amp;AN$4,$C142:$AP142)))</f>
        <v/>
      </c>
      <c r="AP142" s="29">
        <f>ROUND(AN142-AO142,2)</f>
        <v/>
      </c>
      <c r="AQ142" s="29">
        <f>'Debt Payoff'!$C$19-(D142+I142+N142+S142+X142+AC142+AH142+AM142)</f>
        <v/>
      </c>
      <c r="AR142" s="29">
        <f>G142+L142+Q142+V142+AA142+AF142+AK142+AP142</f>
        <v/>
      </c>
      <c r="AS142" s="29">
        <f>D142+F142+I142+K142+N142+P142+S142+U142+X142+Z142+AC142+AE142+AH142+AJ142+AM142+AO142</f>
        <v/>
      </c>
      <c r="AT142" s="29">
        <f>(C142+H142+M142+R142+W142+AB142+AG142+AL142)-AR141</f>
        <v/>
      </c>
    </row>
    <row r="143">
      <c r="B143" t="n">
        <v>138</v>
      </c>
      <c r="C143" s="29">
        <f>N(G142)*(1+N('Debt Payoff'!$D$7)/12)</f>
        <v/>
      </c>
      <c r="D143" s="29">
        <f>MIN(C143,N('Debt Payoff'!$E$7))</f>
        <v/>
      </c>
      <c r="E143" s="29">
        <f>C143-D143</f>
        <v/>
      </c>
      <c r="F143" s="29">
        <f>MAX(0,MIN(E143,$AQ143-SUMIF($C$4:$AP$4,"&lt;"&amp;E$4,$C143:$AP143)))</f>
        <v/>
      </c>
      <c r="G143" s="29">
        <f>ROUND(E143-F143,2)</f>
        <v/>
      </c>
      <c r="H143" s="29">
        <f>N(L142)*(1+N('Debt Payoff'!$D$8)/12)</f>
        <v/>
      </c>
      <c r="I143" s="29">
        <f>MIN(H143,N('Debt Payoff'!$E$8))</f>
        <v/>
      </c>
      <c r="J143" s="29">
        <f>H143-I143</f>
        <v/>
      </c>
      <c r="K143" s="29">
        <f>MAX(0,MIN(J143,$AQ143-SUMIF($C$4:$AP$4,"&lt;"&amp;J$4,$C143:$AP143)))</f>
        <v/>
      </c>
      <c r="L143" s="29">
        <f>ROUND(J143-K143,2)</f>
        <v/>
      </c>
      <c r="M143" s="29">
        <f>N(Q142)*(1+N('Debt Payoff'!$D$9)/12)</f>
        <v/>
      </c>
      <c r="N143" s="29">
        <f>MIN(M143,N('Debt Payoff'!$E$9))</f>
        <v/>
      </c>
      <c r="O143" s="29">
        <f>M143-N143</f>
        <v/>
      </c>
      <c r="P143" s="29">
        <f>MAX(0,MIN(O143,$AQ143-SUMIF($C$4:$AP$4,"&lt;"&amp;O$4,$C143:$AP143)))</f>
        <v/>
      </c>
      <c r="Q143" s="29">
        <f>ROUND(O143-P143,2)</f>
        <v/>
      </c>
      <c r="R143" s="29">
        <f>N(V142)*(1+N('Debt Payoff'!$D$10)/12)</f>
        <v/>
      </c>
      <c r="S143" s="29">
        <f>MIN(R143,N('Debt Payoff'!$E$10))</f>
        <v/>
      </c>
      <c r="T143" s="29">
        <f>R143-S143</f>
        <v/>
      </c>
      <c r="U143" s="29">
        <f>MAX(0,MIN(T143,$AQ143-SUMIF($C$4:$AP$4,"&lt;"&amp;T$4,$C143:$AP143)))</f>
        <v/>
      </c>
      <c r="V143" s="29">
        <f>ROUND(T143-U143,2)</f>
        <v/>
      </c>
      <c r="W143" s="29">
        <f>N(AA142)*(1+N('Debt Payoff'!$D$11)/12)</f>
        <v/>
      </c>
      <c r="X143" s="29">
        <f>MIN(W143,N('Debt Payoff'!$E$11))</f>
        <v/>
      </c>
      <c r="Y143" s="29">
        <f>W143-X143</f>
        <v/>
      </c>
      <c r="Z143" s="29">
        <f>MAX(0,MIN(Y143,$AQ143-SUMIF($C$4:$AP$4,"&lt;"&amp;Y$4,$C143:$AP143)))</f>
        <v/>
      </c>
      <c r="AA143" s="29">
        <f>ROUND(Y143-Z143,2)</f>
        <v/>
      </c>
      <c r="AB143" s="29">
        <f>N(AF142)*(1+N('Debt Payoff'!$D$12)/12)</f>
        <v/>
      </c>
      <c r="AC143" s="29">
        <f>MIN(AB143,N('Debt Payoff'!$E$12))</f>
        <v/>
      </c>
      <c r="AD143" s="29">
        <f>AB143-AC143</f>
        <v/>
      </c>
      <c r="AE143" s="29">
        <f>MAX(0,MIN(AD143,$AQ143-SUMIF($C$4:$AP$4,"&lt;"&amp;AD$4,$C143:$AP143)))</f>
        <v/>
      </c>
      <c r="AF143" s="29">
        <f>ROUND(AD143-AE143,2)</f>
        <v/>
      </c>
      <c r="AG143" s="29">
        <f>N(AK142)*(1+N('Debt Payoff'!$D$13)/12)</f>
        <v/>
      </c>
      <c r="AH143" s="29">
        <f>MIN(AG143,N('Debt Payoff'!$E$13))</f>
        <v/>
      </c>
      <c r="AI143" s="29">
        <f>AG143-AH143</f>
        <v/>
      </c>
      <c r="AJ143" s="29">
        <f>MAX(0,MIN(AI143,$AQ143-SUMIF($C$4:$AP$4,"&lt;"&amp;AI$4,$C143:$AP143)))</f>
        <v/>
      </c>
      <c r="AK143" s="29">
        <f>ROUND(AI143-AJ143,2)</f>
        <v/>
      </c>
      <c r="AL143" s="29">
        <f>N(AP142)*(1+N('Debt Payoff'!$D$14)/12)</f>
        <v/>
      </c>
      <c r="AM143" s="29">
        <f>MIN(AL143,N('Debt Payoff'!$E$14))</f>
        <v/>
      </c>
      <c r="AN143" s="29">
        <f>AL143-AM143</f>
        <v/>
      </c>
      <c r="AO143" s="29">
        <f>MAX(0,MIN(AN143,$AQ143-SUMIF($C$4:$AP$4,"&lt;"&amp;AN$4,$C143:$AP143)))</f>
        <v/>
      </c>
      <c r="AP143" s="29">
        <f>ROUND(AN143-AO143,2)</f>
        <v/>
      </c>
      <c r="AQ143" s="29">
        <f>'Debt Payoff'!$C$19-(D143+I143+N143+S143+X143+AC143+AH143+AM143)</f>
        <v/>
      </c>
      <c r="AR143" s="29">
        <f>G143+L143+Q143+V143+AA143+AF143+AK143+AP143</f>
        <v/>
      </c>
      <c r="AS143" s="29">
        <f>D143+F143+I143+K143+N143+P143+S143+U143+X143+Z143+AC143+AE143+AH143+AJ143+AM143+AO143</f>
        <v/>
      </c>
      <c r="AT143" s="29">
        <f>(C143+H143+M143+R143+W143+AB143+AG143+AL143)-AR142</f>
        <v/>
      </c>
    </row>
    <row r="144">
      <c r="B144" t="n">
        <v>139</v>
      </c>
      <c r="C144" s="29">
        <f>N(G143)*(1+N('Debt Payoff'!$D$7)/12)</f>
        <v/>
      </c>
      <c r="D144" s="29">
        <f>MIN(C144,N('Debt Payoff'!$E$7))</f>
        <v/>
      </c>
      <c r="E144" s="29">
        <f>C144-D144</f>
        <v/>
      </c>
      <c r="F144" s="29">
        <f>MAX(0,MIN(E144,$AQ144-SUMIF($C$4:$AP$4,"&lt;"&amp;E$4,$C144:$AP144)))</f>
        <v/>
      </c>
      <c r="G144" s="29">
        <f>ROUND(E144-F144,2)</f>
        <v/>
      </c>
      <c r="H144" s="29">
        <f>N(L143)*(1+N('Debt Payoff'!$D$8)/12)</f>
        <v/>
      </c>
      <c r="I144" s="29">
        <f>MIN(H144,N('Debt Payoff'!$E$8))</f>
        <v/>
      </c>
      <c r="J144" s="29">
        <f>H144-I144</f>
        <v/>
      </c>
      <c r="K144" s="29">
        <f>MAX(0,MIN(J144,$AQ144-SUMIF($C$4:$AP$4,"&lt;"&amp;J$4,$C144:$AP144)))</f>
        <v/>
      </c>
      <c r="L144" s="29">
        <f>ROUND(J144-K144,2)</f>
        <v/>
      </c>
      <c r="M144" s="29">
        <f>N(Q143)*(1+N('Debt Payoff'!$D$9)/12)</f>
        <v/>
      </c>
      <c r="N144" s="29">
        <f>MIN(M144,N('Debt Payoff'!$E$9))</f>
        <v/>
      </c>
      <c r="O144" s="29">
        <f>M144-N144</f>
        <v/>
      </c>
      <c r="P144" s="29">
        <f>MAX(0,MIN(O144,$AQ144-SUMIF($C$4:$AP$4,"&lt;"&amp;O$4,$C144:$AP144)))</f>
        <v/>
      </c>
      <c r="Q144" s="29">
        <f>ROUND(O144-P144,2)</f>
        <v/>
      </c>
      <c r="R144" s="29">
        <f>N(V143)*(1+N('Debt Payoff'!$D$10)/12)</f>
        <v/>
      </c>
      <c r="S144" s="29">
        <f>MIN(R144,N('Debt Payoff'!$E$10))</f>
        <v/>
      </c>
      <c r="T144" s="29">
        <f>R144-S144</f>
        <v/>
      </c>
      <c r="U144" s="29">
        <f>MAX(0,MIN(T144,$AQ144-SUMIF($C$4:$AP$4,"&lt;"&amp;T$4,$C144:$AP144)))</f>
        <v/>
      </c>
      <c r="V144" s="29">
        <f>ROUND(T144-U144,2)</f>
        <v/>
      </c>
      <c r="W144" s="29">
        <f>N(AA143)*(1+N('Debt Payoff'!$D$11)/12)</f>
        <v/>
      </c>
      <c r="X144" s="29">
        <f>MIN(W144,N('Debt Payoff'!$E$11))</f>
        <v/>
      </c>
      <c r="Y144" s="29">
        <f>W144-X144</f>
        <v/>
      </c>
      <c r="Z144" s="29">
        <f>MAX(0,MIN(Y144,$AQ144-SUMIF($C$4:$AP$4,"&lt;"&amp;Y$4,$C144:$AP144)))</f>
        <v/>
      </c>
      <c r="AA144" s="29">
        <f>ROUND(Y144-Z144,2)</f>
        <v/>
      </c>
      <c r="AB144" s="29">
        <f>N(AF143)*(1+N('Debt Payoff'!$D$12)/12)</f>
        <v/>
      </c>
      <c r="AC144" s="29">
        <f>MIN(AB144,N('Debt Payoff'!$E$12))</f>
        <v/>
      </c>
      <c r="AD144" s="29">
        <f>AB144-AC144</f>
        <v/>
      </c>
      <c r="AE144" s="29">
        <f>MAX(0,MIN(AD144,$AQ144-SUMIF($C$4:$AP$4,"&lt;"&amp;AD$4,$C144:$AP144)))</f>
        <v/>
      </c>
      <c r="AF144" s="29">
        <f>ROUND(AD144-AE144,2)</f>
        <v/>
      </c>
      <c r="AG144" s="29">
        <f>N(AK143)*(1+N('Debt Payoff'!$D$13)/12)</f>
        <v/>
      </c>
      <c r="AH144" s="29">
        <f>MIN(AG144,N('Debt Payoff'!$E$13))</f>
        <v/>
      </c>
      <c r="AI144" s="29">
        <f>AG144-AH144</f>
        <v/>
      </c>
      <c r="AJ144" s="29">
        <f>MAX(0,MIN(AI144,$AQ144-SUMIF($C$4:$AP$4,"&lt;"&amp;AI$4,$C144:$AP144)))</f>
        <v/>
      </c>
      <c r="AK144" s="29">
        <f>ROUND(AI144-AJ144,2)</f>
        <v/>
      </c>
      <c r="AL144" s="29">
        <f>N(AP143)*(1+N('Debt Payoff'!$D$14)/12)</f>
        <v/>
      </c>
      <c r="AM144" s="29">
        <f>MIN(AL144,N('Debt Payoff'!$E$14))</f>
        <v/>
      </c>
      <c r="AN144" s="29">
        <f>AL144-AM144</f>
        <v/>
      </c>
      <c r="AO144" s="29">
        <f>MAX(0,MIN(AN144,$AQ144-SUMIF($C$4:$AP$4,"&lt;"&amp;AN$4,$C144:$AP144)))</f>
        <v/>
      </c>
      <c r="AP144" s="29">
        <f>ROUND(AN144-AO144,2)</f>
        <v/>
      </c>
      <c r="AQ144" s="29">
        <f>'Debt Payoff'!$C$19-(D144+I144+N144+S144+X144+AC144+AH144+AM144)</f>
        <v/>
      </c>
      <c r="AR144" s="29">
        <f>G144+L144+Q144+V144+AA144+AF144+AK144+AP144</f>
        <v/>
      </c>
      <c r="AS144" s="29">
        <f>D144+F144+I144+K144+N144+P144+S144+U144+X144+Z144+AC144+AE144+AH144+AJ144+AM144+AO144</f>
        <v/>
      </c>
      <c r="AT144" s="29">
        <f>(C144+H144+M144+R144+W144+AB144+AG144+AL144)-AR143</f>
        <v/>
      </c>
    </row>
    <row r="145">
      <c r="B145" t="n">
        <v>140</v>
      </c>
      <c r="C145" s="29">
        <f>N(G144)*(1+N('Debt Payoff'!$D$7)/12)</f>
        <v/>
      </c>
      <c r="D145" s="29">
        <f>MIN(C145,N('Debt Payoff'!$E$7))</f>
        <v/>
      </c>
      <c r="E145" s="29">
        <f>C145-D145</f>
        <v/>
      </c>
      <c r="F145" s="29">
        <f>MAX(0,MIN(E145,$AQ145-SUMIF($C$4:$AP$4,"&lt;"&amp;E$4,$C145:$AP145)))</f>
        <v/>
      </c>
      <c r="G145" s="29">
        <f>ROUND(E145-F145,2)</f>
        <v/>
      </c>
      <c r="H145" s="29">
        <f>N(L144)*(1+N('Debt Payoff'!$D$8)/12)</f>
        <v/>
      </c>
      <c r="I145" s="29">
        <f>MIN(H145,N('Debt Payoff'!$E$8))</f>
        <v/>
      </c>
      <c r="J145" s="29">
        <f>H145-I145</f>
        <v/>
      </c>
      <c r="K145" s="29">
        <f>MAX(0,MIN(J145,$AQ145-SUMIF($C$4:$AP$4,"&lt;"&amp;J$4,$C145:$AP145)))</f>
        <v/>
      </c>
      <c r="L145" s="29">
        <f>ROUND(J145-K145,2)</f>
        <v/>
      </c>
      <c r="M145" s="29">
        <f>N(Q144)*(1+N('Debt Payoff'!$D$9)/12)</f>
        <v/>
      </c>
      <c r="N145" s="29">
        <f>MIN(M145,N('Debt Payoff'!$E$9))</f>
        <v/>
      </c>
      <c r="O145" s="29">
        <f>M145-N145</f>
        <v/>
      </c>
      <c r="P145" s="29">
        <f>MAX(0,MIN(O145,$AQ145-SUMIF($C$4:$AP$4,"&lt;"&amp;O$4,$C145:$AP145)))</f>
        <v/>
      </c>
      <c r="Q145" s="29">
        <f>ROUND(O145-P145,2)</f>
        <v/>
      </c>
      <c r="R145" s="29">
        <f>N(V144)*(1+N('Debt Payoff'!$D$10)/12)</f>
        <v/>
      </c>
      <c r="S145" s="29">
        <f>MIN(R145,N('Debt Payoff'!$E$10))</f>
        <v/>
      </c>
      <c r="T145" s="29">
        <f>R145-S145</f>
        <v/>
      </c>
      <c r="U145" s="29">
        <f>MAX(0,MIN(T145,$AQ145-SUMIF($C$4:$AP$4,"&lt;"&amp;T$4,$C145:$AP145)))</f>
        <v/>
      </c>
      <c r="V145" s="29">
        <f>ROUND(T145-U145,2)</f>
        <v/>
      </c>
      <c r="W145" s="29">
        <f>N(AA144)*(1+N('Debt Payoff'!$D$11)/12)</f>
        <v/>
      </c>
      <c r="X145" s="29">
        <f>MIN(W145,N('Debt Payoff'!$E$11))</f>
        <v/>
      </c>
      <c r="Y145" s="29">
        <f>W145-X145</f>
        <v/>
      </c>
      <c r="Z145" s="29">
        <f>MAX(0,MIN(Y145,$AQ145-SUMIF($C$4:$AP$4,"&lt;"&amp;Y$4,$C145:$AP145)))</f>
        <v/>
      </c>
      <c r="AA145" s="29">
        <f>ROUND(Y145-Z145,2)</f>
        <v/>
      </c>
      <c r="AB145" s="29">
        <f>N(AF144)*(1+N('Debt Payoff'!$D$12)/12)</f>
        <v/>
      </c>
      <c r="AC145" s="29">
        <f>MIN(AB145,N('Debt Payoff'!$E$12))</f>
        <v/>
      </c>
      <c r="AD145" s="29">
        <f>AB145-AC145</f>
        <v/>
      </c>
      <c r="AE145" s="29">
        <f>MAX(0,MIN(AD145,$AQ145-SUMIF($C$4:$AP$4,"&lt;"&amp;AD$4,$C145:$AP145)))</f>
        <v/>
      </c>
      <c r="AF145" s="29">
        <f>ROUND(AD145-AE145,2)</f>
        <v/>
      </c>
      <c r="AG145" s="29">
        <f>N(AK144)*(1+N('Debt Payoff'!$D$13)/12)</f>
        <v/>
      </c>
      <c r="AH145" s="29">
        <f>MIN(AG145,N('Debt Payoff'!$E$13))</f>
        <v/>
      </c>
      <c r="AI145" s="29">
        <f>AG145-AH145</f>
        <v/>
      </c>
      <c r="AJ145" s="29">
        <f>MAX(0,MIN(AI145,$AQ145-SUMIF($C$4:$AP$4,"&lt;"&amp;AI$4,$C145:$AP145)))</f>
        <v/>
      </c>
      <c r="AK145" s="29">
        <f>ROUND(AI145-AJ145,2)</f>
        <v/>
      </c>
      <c r="AL145" s="29">
        <f>N(AP144)*(1+N('Debt Payoff'!$D$14)/12)</f>
        <v/>
      </c>
      <c r="AM145" s="29">
        <f>MIN(AL145,N('Debt Payoff'!$E$14))</f>
        <v/>
      </c>
      <c r="AN145" s="29">
        <f>AL145-AM145</f>
        <v/>
      </c>
      <c r="AO145" s="29">
        <f>MAX(0,MIN(AN145,$AQ145-SUMIF($C$4:$AP$4,"&lt;"&amp;AN$4,$C145:$AP145)))</f>
        <v/>
      </c>
      <c r="AP145" s="29">
        <f>ROUND(AN145-AO145,2)</f>
        <v/>
      </c>
      <c r="AQ145" s="29">
        <f>'Debt Payoff'!$C$19-(D145+I145+N145+S145+X145+AC145+AH145+AM145)</f>
        <v/>
      </c>
      <c r="AR145" s="29">
        <f>G145+L145+Q145+V145+AA145+AF145+AK145+AP145</f>
        <v/>
      </c>
      <c r="AS145" s="29">
        <f>D145+F145+I145+K145+N145+P145+S145+U145+X145+Z145+AC145+AE145+AH145+AJ145+AM145+AO145</f>
        <v/>
      </c>
      <c r="AT145" s="29">
        <f>(C145+H145+M145+R145+W145+AB145+AG145+AL145)-AR144</f>
        <v/>
      </c>
    </row>
    <row r="146">
      <c r="B146" t="n">
        <v>141</v>
      </c>
      <c r="C146" s="29">
        <f>N(G145)*(1+N('Debt Payoff'!$D$7)/12)</f>
        <v/>
      </c>
      <c r="D146" s="29">
        <f>MIN(C146,N('Debt Payoff'!$E$7))</f>
        <v/>
      </c>
      <c r="E146" s="29">
        <f>C146-D146</f>
        <v/>
      </c>
      <c r="F146" s="29">
        <f>MAX(0,MIN(E146,$AQ146-SUMIF($C$4:$AP$4,"&lt;"&amp;E$4,$C146:$AP146)))</f>
        <v/>
      </c>
      <c r="G146" s="29">
        <f>ROUND(E146-F146,2)</f>
        <v/>
      </c>
      <c r="H146" s="29">
        <f>N(L145)*(1+N('Debt Payoff'!$D$8)/12)</f>
        <v/>
      </c>
      <c r="I146" s="29">
        <f>MIN(H146,N('Debt Payoff'!$E$8))</f>
        <v/>
      </c>
      <c r="J146" s="29">
        <f>H146-I146</f>
        <v/>
      </c>
      <c r="K146" s="29">
        <f>MAX(0,MIN(J146,$AQ146-SUMIF($C$4:$AP$4,"&lt;"&amp;J$4,$C146:$AP146)))</f>
        <v/>
      </c>
      <c r="L146" s="29">
        <f>ROUND(J146-K146,2)</f>
        <v/>
      </c>
      <c r="M146" s="29">
        <f>N(Q145)*(1+N('Debt Payoff'!$D$9)/12)</f>
        <v/>
      </c>
      <c r="N146" s="29">
        <f>MIN(M146,N('Debt Payoff'!$E$9))</f>
        <v/>
      </c>
      <c r="O146" s="29">
        <f>M146-N146</f>
        <v/>
      </c>
      <c r="P146" s="29">
        <f>MAX(0,MIN(O146,$AQ146-SUMIF($C$4:$AP$4,"&lt;"&amp;O$4,$C146:$AP146)))</f>
        <v/>
      </c>
      <c r="Q146" s="29">
        <f>ROUND(O146-P146,2)</f>
        <v/>
      </c>
      <c r="R146" s="29">
        <f>N(V145)*(1+N('Debt Payoff'!$D$10)/12)</f>
        <v/>
      </c>
      <c r="S146" s="29">
        <f>MIN(R146,N('Debt Payoff'!$E$10))</f>
        <v/>
      </c>
      <c r="T146" s="29">
        <f>R146-S146</f>
        <v/>
      </c>
      <c r="U146" s="29">
        <f>MAX(0,MIN(T146,$AQ146-SUMIF($C$4:$AP$4,"&lt;"&amp;T$4,$C146:$AP146)))</f>
        <v/>
      </c>
      <c r="V146" s="29">
        <f>ROUND(T146-U146,2)</f>
        <v/>
      </c>
      <c r="W146" s="29">
        <f>N(AA145)*(1+N('Debt Payoff'!$D$11)/12)</f>
        <v/>
      </c>
      <c r="X146" s="29">
        <f>MIN(W146,N('Debt Payoff'!$E$11))</f>
        <v/>
      </c>
      <c r="Y146" s="29">
        <f>W146-X146</f>
        <v/>
      </c>
      <c r="Z146" s="29">
        <f>MAX(0,MIN(Y146,$AQ146-SUMIF($C$4:$AP$4,"&lt;"&amp;Y$4,$C146:$AP146)))</f>
        <v/>
      </c>
      <c r="AA146" s="29">
        <f>ROUND(Y146-Z146,2)</f>
        <v/>
      </c>
      <c r="AB146" s="29">
        <f>N(AF145)*(1+N('Debt Payoff'!$D$12)/12)</f>
        <v/>
      </c>
      <c r="AC146" s="29">
        <f>MIN(AB146,N('Debt Payoff'!$E$12))</f>
        <v/>
      </c>
      <c r="AD146" s="29">
        <f>AB146-AC146</f>
        <v/>
      </c>
      <c r="AE146" s="29">
        <f>MAX(0,MIN(AD146,$AQ146-SUMIF($C$4:$AP$4,"&lt;"&amp;AD$4,$C146:$AP146)))</f>
        <v/>
      </c>
      <c r="AF146" s="29">
        <f>ROUND(AD146-AE146,2)</f>
        <v/>
      </c>
      <c r="AG146" s="29">
        <f>N(AK145)*(1+N('Debt Payoff'!$D$13)/12)</f>
        <v/>
      </c>
      <c r="AH146" s="29">
        <f>MIN(AG146,N('Debt Payoff'!$E$13))</f>
        <v/>
      </c>
      <c r="AI146" s="29">
        <f>AG146-AH146</f>
        <v/>
      </c>
      <c r="AJ146" s="29">
        <f>MAX(0,MIN(AI146,$AQ146-SUMIF($C$4:$AP$4,"&lt;"&amp;AI$4,$C146:$AP146)))</f>
        <v/>
      </c>
      <c r="AK146" s="29">
        <f>ROUND(AI146-AJ146,2)</f>
        <v/>
      </c>
      <c r="AL146" s="29">
        <f>N(AP145)*(1+N('Debt Payoff'!$D$14)/12)</f>
        <v/>
      </c>
      <c r="AM146" s="29">
        <f>MIN(AL146,N('Debt Payoff'!$E$14))</f>
        <v/>
      </c>
      <c r="AN146" s="29">
        <f>AL146-AM146</f>
        <v/>
      </c>
      <c r="AO146" s="29">
        <f>MAX(0,MIN(AN146,$AQ146-SUMIF($C$4:$AP$4,"&lt;"&amp;AN$4,$C146:$AP146)))</f>
        <v/>
      </c>
      <c r="AP146" s="29">
        <f>ROUND(AN146-AO146,2)</f>
        <v/>
      </c>
      <c r="AQ146" s="29">
        <f>'Debt Payoff'!$C$19-(D146+I146+N146+S146+X146+AC146+AH146+AM146)</f>
        <v/>
      </c>
      <c r="AR146" s="29">
        <f>G146+L146+Q146+V146+AA146+AF146+AK146+AP146</f>
        <v/>
      </c>
      <c r="AS146" s="29">
        <f>D146+F146+I146+K146+N146+P146+S146+U146+X146+Z146+AC146+AE146+AH146+AJ146+AM146+AO146</f>
        <v/>
      </c>
      <c r="AT146" s="29">
        <f>(C146+H146+M146+R146+W146+AB146+AG146+AL146)-AR145</f>
        <v/>
      </c>
    </row>
    <row r="147">
      <c r="B147" t="n">
        <v>142</v>
      </c>
      <c r="C147" s="29">
        <f>N(G146)*(1+N('Debt Payoff'!$D$7)/12)</f>
        <v/>
      </c>
      <c r="D147" s="29">
        <f>MIN(C147,N('Debt Payoff'!$E$7))</f>
        <v/>
      </c>
      <c r="E147" s="29">
        <f>C147-D147</f>
        <v/>
      </c>
      <c r="F147" s="29">
        <f>MAX(0,MIN(E147,$AQ147-SUMIF($C$4:$AP$4,"&lt;"&amp;E$4,$C147:$AP147)))</f>
        <v/>
      </c>
      <c r="G147" s="29">
        <f>ROUND(E147-F147,2)</f>
        <v/>
      </c>
      <c r="H147" s="29">
        <f>N(L146)*(1+N('Debt Payoff'!$D$8)/12)</f>
        <v/>
      </c>
      <c r="I147" s="29">
        <f>MIN(H147,N('Debt Payoff'!$E$8))</f>
        <v/>
      </c>
      <c r="J147" s="29">
        <f>H147-I147</f>
        <v/>
      </c>
      <c r="K147" s="29">
        <f>MAX(0,MIN(J147,$AQ147-SUMIF($C$4:$AP$4,"&lt;"&amp;J$4,$C147:$AP147)))</f>
        <v/>
      </c>
      <c r="L147" s="29">
        <f>ROUND(J147-K147,2)</f>
        <v/>
      </c>
      <c r="M147" s="29">
        <f>N(Q146)*(1+N('Debt Payoff'!$D$9)/12)</f>
        <v/>
      </c>
      <c r="N147" s="29">
        <f>MIN(M147,N('Debt Payoff'!$E$9))</f>
        <v/>
      </c>
      <c r="O147" s="29">
        <f>M147-N147</f>
        <v/>
      </c>
      <c r="P147" s="29">
        <f>MAX(0,MIN(O147,$AQ147-SUMIF($C$4:$AP$4,"&lt;"&amp;O$4,$C147:$AP147)))</f>
        <v/>
      </c>
      <c r="Q147" s="29">
        <f>ROUND(O147-P147,2)</f>
        <v/>
      </c>
      <c r="R147" s="29">
        <f>N(V146)*(1+N('Debt Payoff'!$D$10)/12)</f>
        <v/>
      </c>
      <c r="S147" s="29">
        <f>MIN(R147,N('Debt Payoff'!$E$10))</f>
        <v/>
      </c>
      <c r="T147" s="29">
        <f>R147-S147</f>
        <v/>
      </c>
      <c r="U147" s="29">
        <f>MAX(0,MIN(T147,$AQ147-SUMIF($C$4:$AP$4,"&lt;"&amp;T$4,$C147:$AP147)))</f>
        <v/>
      </c>
      <c r="V147" s="29">
        <f>ROUND(T147-U147,2)</f>
        <v/>
      </c>
      <c r="W147" s="29">
        <f>N(AA146)*(1+N('Debt Payoff'!$D$11)/12)</f>
        <v/>
      </c>
      <c r="X147" s="29">
        <f>MIN(W147,N('Debt Payoff'!$E$11))</f>
        <v/>
      </c>
      <c r="Y147" s="29">
        <f>W147-X147</f>
        <v/>
      </c>
      <c r="Z147" s="29">
        <f>MAX(0,MIN(Y147,$AQ147-SUMIF($C$4:$AP$4,"&lt;"&amp;Y$4,$C147:$AP147)))</f>
        <v/>
      </c>
      <c r="AA147" s="29">
        <f>ROUND(Y147-Z147,2)</f>
        <v/>
      </c>
      <c r="AB147" s="29">
        <f>N(AF146)*(1+N('Debt Payoff'!$D$12)/12)</f>
        <v/>
      </c>
      <c r="AC147" s="29">
        <f>MIN(AB147,N('Debt Payoff'!$E$12))</f>
        <v/>
      </c>
      <c r="AD147" s="29">
        <f>AB147-AC147</f>
        <v/>
      </c>
      <c r="AE147" s="29">
        <f>MAX(0,MIN(AD147,$AQ147-SUMIF($C$4:$AP$4,"&lt;"&amp;AD$4,$C147:$AP147)))</f>
        <v/>
      </c>
      <c r="AF147" s="29">
        <f>ROUND(AD147-AE147,2)</f>
        <v/>
      </c>
      <c r="AG147" s="29">
        <f>N(AK146)*(1+N('Debt Payoff'!$D$13)/12)</f>
        <v/>
      </c>
      <c r="AH147" s="29">
        <f>MIN(AG147,N('Debt Payoff'!$E$13))</f>
        <v/>
      </c>
      <c r="AI147" s="29">
        <f>AG147-AH147</f>
        <v/>
      </c>
      <c r="AJ147" s="29">
        <f>MAX(0,MIN(AI147,$AQ147-SUMIF($C$4:$AP$4,"&lt;"&amp;AI$4,$C147:$AP147)))</f>
        <v/>
      </c>
      <c r="AK147" s="29">
        <f>ROUND(AI147-AJ147,2)</f>
        <v/>
      </c>
      <c r="AL147" s="29">
        <f>N(AP146)*(1+N('Debt Payoff'!$D$14)/12)</f>
        <v/>
      </c>
      <c r="AM147" s="29">
        <f>MIN(AL147,N('Debt Payoff'!$E$14))</f>
        <v/>
      </c>
      <c r="AN147" s="29">
        <f>AL147-AM147</f>
        <v/>
      </c>
      <c r="AO147" s="29">
        <f>MAX(0,MIN(AN147,$AQ147-SUMIF($C$4:$AP$4,"&lt;"&amp;AN$4,$C147:$AP147)))</f>
        <v/>
      </c>
      <c r="AP147" s="29">
        <f>ROUND(AN147-AO147,2)</f>
        <v/>
      </c>
      <c r="AQ147" s="29">
        <f>'Debt Payoff'!$C$19-(D147+I147+N147+S147+X147+AC147+AH147+AM147)</f>
        <v/>
      </c>
      <c r="AR147" s="29">
        <f>G147+L147+Q147+V147+AA147+AF147+AK147+AP147</f>
        <v/>
      </c>
      <c r="AS147" s="29">
        <f>D147+F147+I147+K147+N147+P147+S147+U147+X147+Z147+AC147+AE147+AH147+AJ147+AM147+AO147</f>
        <v/>
      </c>
      <c r="AT147" s="29">
        <f>(C147+H147+M147+R147+W147+AB147+AG147+AL147)-AR146</f>
        <v/>
      </c>
    </row>
    <row r="148">
      <c r="B148" t="n">
        <v>143</v>
      </c>
      <c r="C148" s="29">
        <f>N(G147)*(1+N('Debt Payoff'!$D$7)/12)</f>
        <v/>
      </c>
      <c r="D148" s="29">
        <f>MIN(C148,N('Debt Payoff'!$E$7))</f>
        <v/>
      </c>
      <c r="E148" s="29">
        <f>C148-D148</f>
        <v/>
      </c>
      <c r="F148" s="29">
        <f>MAX(0,MIN(E148,$AQ148-SUMIF($C$4:$AP$4,"&lt;"&amp;E$4,$C148:$AP148)))</f>
        <v/>
      </c>
      <c r="G148" s="29">
        <f>ROUND(E148-F148,2)</f>
        <v/>
      </c>
      <c r="H148" s="29">
        <f>N(L147)*(1+N('Debt Payoff'!$D$8)/12)</f>
        <v/>
      </c>
      <c r="I148" s="29">
        <f>MIN(H148,N('Debt Payoff'!$E$8))</f>
        <v/>
      </c>
      <c r="J148" s="29">
        <f>H148-I148</f>
        <v/>
      </c>
      <c r="K148" s="29">
        <f>MAX(0,MIN(J148,$AQ148-SUMIF($C$4:$AP$4,"&lt;"&amp;J$4,$C148:$AP148)))</f>
        <v/>
      </c>
      <c r="L148" s="29">
        <f>ROUND(J148-K148,2)</f>
        <v/>
      </c>
      <c r="M148" s="29">
        <f>N(Q147)*(1+N('Debt Payoff'!$D$9)/12)</f>
        <v/>
      </c>
      <c r="N148" s="29">
        <f>MIN(M148,N('Debt Payoff'!$E$9))</f>
        <v/>
      </c>
      <c r="O148" s="29">
        <f>M148-N148</f>
        <v/>
      </c>
      <c r="P148" s="29">
        <f>MAX(0,MIN(O148,$AQ148-SUMIF($C$4:$AP$4,"&lt;"&amp;O$4,$C148:$AP148)))</f>
        <v/>
      </c>
      <c r="Q148" s="29">
        <f>ROUND(O148-P148,2)</f>
        <v/>
      </c>
      <c r="R148" s="29">
        <f>N(V147)*(1+N('Debt Payoff'!$D$10)/12)</f>
        <v/>
      </c>
      <c r="S148" s="29">
        <f>MIN(R148,N('Debt Payoff'!$E$10))</f>
        <v/>
      </c>
      <c r="T148" s="29">
        <f>R148-S148</f>
        <v/>
      </c>
      <c r="U148" s="29">
        <f>MAX(0,MIN(T148,$AQ148-SUMIF($C$4:$AP$4,"&lt;"&amp;T$4,$C148:$AP148)))</f>
        <v/>
      </c>
      <c r="V148" s="29">
        <f>ROUND(T148-U148,2)</f>
        <v/>
      </c>
      <c r="W148" s="29">
        <f>N(AA147)*(1+N('Debt Payoff'!$D$11)/12)</f>
        <v/>
      </c>
      <c r="X148" s="29">
        <f>MIN(W148,N('Debt Payoff'!$E$11))</f>
        <v/>
      </c>
      <c r="Y148" s="29">
        <f>W148-X148</f>
        <v/>
      </c>
      <c r="Z148" s="29">
        <f>MAX(0,MIN(Y148,$AQ148-SUMIF($C$4:$AP$4,"&lt;"&amp;Y$4,$C148:$AP148)))</f>
        <v/>
      </c>
      <c r="AA148" s="29">
        <f>ROUND(Y148-Z148,2)</f>
        <v/>
      </c>
      <c r="AB148" s="29">
        <f>N(AF147)*(1+N('Debt Payoff'!$D$12)/12)</f>
        <v/>
      </c>
      <c r="AC148" s="29">
        <f>MIN(AB148,N('Debt Payoff'!$E$12))</f>
        <v/>
      </c>
      <c r="AD148" s="29">
        <f>AB148-AC148</f>
        <v/>
      </c>
      <c r="AE148" s="29">
        <f>MAX(0,MIN(AD148,$AQ148-SUMIF($C$4:$AP$4,"&lt;"&amp;AD$4,$C148:$AP148)))</f>
        <v/>
      </c>
      <c r="AF148" s="29">
        <f>ROUND(AD148-AE148,2)</f>
        <v/>
      </c>
      <c r="AG148" s="29">
        <f>N(AK147)*(1+N('Debt Payoff'!$D$13)/12)</f>
        <v/>
      </c>
      <c r="AH148" s="29">
        <f>MIN(AG148,N('Debt Payoff'!$E$13))</f>
        <v/>
      </c>
      <c r="AI148" s="29">
        <f>AG148-AH148</f>
        <v/>
      </c>
      <c r="AJ148" s="29">
        <f>MAX(0,MIN(AI148,$AQ148-SUMIF($C$4:$AP$4,"&lt;"&amp;AI$4,$C148:$AP148)))</f>
        <v/>
      </c>
      <c r="AK148" s="29">
        <f>ROUND(AI148-AJ148,2)</f>
        <v/>
      </c>
      <c r="AL148" s="29">
        <f>N(AP147)*(1+N('Debt Payoff'!$D$14)/12)</f>
        <v/>
      </c>
      <c r="AM148" s="29">
        <f>MIN(AL148,N('Debt Payoff'!$E$14))</f>
        <v/>
      </c>
      <c r="AN148" s="29">
        <f>AL148-AM148</f>
        <v/>
      </c>
      <c r="AO148" s="29">
        <f>MAX(0,MIN(AN148,$AQ148-SUMIF($C$4:$AP$4,"&lt;"&amp;AN$4,$C148:$AP148)))</f>
        <v/>
      </c>
      <c r="AP148" s="29">
        <f>ROUND(AN148-AO148,2)</f>
        <v/>
      </c>
      <c r="AQ148" s="29">
        <f>'Debt Payoff'!$C$19-(D148+I148+N148+S148+X148+AC148+AH148+AM148)</f>
        <v/>
      </c>
      <c r="AR148" s="29">
        <f>G148+L148+Q148+V148+AA148+AF148+AK148+AP148</f>
        <v/>
      </c>
      <c r="AS148" s="29">
        <f>D148+F148+I148+K148+N148+P148+S148+U148+X148+Z148+AC148+AE148+AH148+AJ148+AM148+AO148</f>
        <v/>
      </c>
      <c r="AT148" s="29">
        <f>(C148+H148+M148+R148+W148+AB148+AG148+AL148)-AR147</f>
        <v/>
      </c>
    </row>
    <row r="149">
      <c r="B149" t="n">
        <v>144</v>
      </c>
      <c r="C149" s="29">
        <f>N(G148)*(1+N('Debt Payoff'!$D$7)/12)</f>
        <v/>
      </c>
      <c r="D149" s="29">
        <f>MIN(C149,N('Debt Payoff'!$E$7))</f>
        <v/>
      </c>
      <c r="E149" s="29">
        <f>C149-D149</f>
        <v/>
      </c>
      <c r="F149" s="29">
        <f>MAX(0,MIN(E149,$AQ149-SUMIF($C$4:$AP$4,"&lt;"&amp;E$4,$C149:$AP149)))</f>
        <v/>
      </c>
      <c r="G149" s="29">
        <f>ROUND(E149-F149,2)</f>
        <v/>
      </c>
      <c r="H149" s="29">
        <f>N(L148)*(1+N('Debt Payoff'!$D$8)/12)</f>
        <v/>
      </c>
      <c r="I149" s="29">
        <f>MIN(H149,N('Debt Payoff'!$E$8))</f>
        <v/>
      </c>
      <c r="J149" s="29">
        <f>H149-I149</f>
        <v/>
      </c>
      <c r="K149" s="29">
        <f>MAX(0,MIN(J149,$AQ149-SUMIF($C$4:$AP$4,"&lt;"&amp;J$4,$C149:$AP149)))</f>
        <v/>
      </c>
      <c r="L149" s="29">
        <f>ROUND(J149-K149,2)</f>
        <v/>
      </c>
      <c r="M149" s="29">
        <f>N(Q148)*(1+N('Debt Payoff'!$D$9)/12)</f>
        <v/>
      </c>
      <c r="N149" s="29">
        <f>MIN(M149,N('Debt Payoff'!$E$9))</f>
        <v/>
      </c>
      <c r="O149" s="29">
        <f>M149-N149</f>
        <v/>
      </c>
      <c r="P149" s="29">
        <f>MAX(0,MIN(O149,$AQ149-SUMIF($C$4:$AP$4,"&lt;"&amp;O$4,$C149:$AP149)))</f>
        <v/>
      </c>
      <c r="Q149" s="29">
        <f>ROUND(O149-P149,2)</f>
        <v/>
      </c>
      <c r="R149" s="29">
        <f>N(V148)*(1+N('Debt Payoff'!$D$10)/12)</f>
        <v/>
      </c>
      <c r="S149" s="29">
        <f>MIN(R149,N('Debt Payoff'!$E$10))</f>
        <v/>
      </c>
      <c r="T149" s="29">
        <f>R149-S149</f>
        <v/>
      </c>
      <c r="U149" s="29">
        <f>MAX(0,MIN(T149,$AQ149-SUMIF($C$4:$AP$4,"&lt;"&amp;T$4,$C149:$AP149)))</f>
        <v/>
      </c>
      <c r="V149" s="29">
        <f>ROUND(T149-U149,2)</f>
        <v/>
      </c>
      <c r="W149" s="29">
        <f>N(AA148)*(1+N('Debt Payoff'!$D$11)/12)</f>
        <v/>
      </c>
      <c r="X149" s="29">
        <f>MIN(W149,N('Debt Payoff'!$E$11))</f>
        <v/>
      </c>
      <c r="Y149" s="29">
        <f>W149-X149</f>
        <v/>
      </c>
      <c r="Z149" s="29">
        <f>MAX(0,MIN(Y149,$AQ149-SUMIF($C$4:$AP$4,"&lt;"&amp;Y$4,$C149:$AP149)))</f>
        <v/>
      </c>
      <c r="AA149" s="29">
        <f>ROUND(Y149-Z149,2)</f>
        <v/>
      </c>
      <c r="AB149" s="29">
        <f>N(AF148)*(1+N('Debt Payoff'!$D$12)/12)</f>
        <v/>
      </c>
      <c r="AC149" s="29">
        <f>MIN(AB149,N('Debt Payoff'!$E$12))</f>
        <v/>
      </c>
      <c r="AD149" s="29">
        <f>AB149-AC149</f>
        <v/>
      </c>
      <c r="AE149" s="29">
        <f>MAX(0,MIN(AD149,$AQ149-SUMIF($C$4:$AP$4,"&lt;"&amp;AD$4,$C149:$AP149)))</f>
        <v/>
      </c>
      <c r="AF149" s="29">
        <f>ROUND(AD149-AE149,2)</f>
        <v/>
      </c>
      <c r="AG149" s="29">
        <f>N(AK148)*(1+N('Debt Payoff'!$D$13)/12)</f>
        <v/>
      </c>
      <c r="AH149" s="29">
        <f>MIN(AG149,N('Debt Payoff'!$E$13))</f>
        <v/>
      </c>
      <c r="AI149" s="29">
        <f>AG149-AH149</f>
        <v/>
      </c>
      <c r="AJ149" s="29">
        <f>MAX(0,MIN(AI149,$AQ149-SUMIF($C$4:$AP$4,"&lt;"&amp;AI$4,$C149:$AP149)))</f>
        <v/>
      </c>
      <c r="AK149" s="29">
        <f>ROUND(AI149-AJ149,2)</f>
        <v/>
      </c>
      <c r="AL149" s="29">
        <f>N(AP148)*(1+N('Debt Payoff'!$D$14)/12)</f>
        <v/>
      </c>
      <c r="AM149" s="29">
        <f>MIN(AL149,N('Debt Payoff'!$E$14))</f>
        <v/>
      </c>
      <c r="AN149" s="29">
        <f>AL149-AM149</f>
        <v/>
      </c>
      <c r="AO149" s="29">
        <f>MAX(0,MIN(AN149,$AQ149-SUMIF($C$4:$AP$4,"&lt;"&amp;AN$4,$C149:$AP149)))</f>
        <v/>
      </c>
      <c r="AP149" s="29">
        <f>ROUND(AN149-AO149,2)</f>
        <v/>
      </c>
      <c r="AQ149" s="29">
        <f>'Debt Payoff'!$C$19-(D149+I149+N149+S149+X149+AC149+AH149+AM149)</f>
        <v/>
      </c>
      <c r="AR149" s="29">
        <f>G149+L149+Q149+V149+AA149+AF149+AK149+AP149</f>
        <v/>
      </c>
      <c r="AS149" s="29">
        <f>D149+F149+I149+K149+N149+P149+S149+U149+X149+Z149+AC149+AE149+AH149+AJ149+AM149+AO149</f>
        <v/>
      </c>
      <c r="AT149" s="29">
        <f>(C149+H149+M149+R149+W149+AB149+AG149+AL149)-AR148</f>
        <v/>
      </c>
    </row>
    <row r="150">
      <c r="B150" t="n">
        <v>145</v>
      </c>
      <c r="C150" s="29">
        <f>N(G149)*(1+N('Debt Payoff'!$D$7)/12)</f>
        <v/>
      </c>
      <c r="D150" s="29">
        <f>MIN(C150,N('Debt Payoff'!$E$7))</f>
        <v/>
      </c>
      <c r="E150" s="29">
        <f>C150-D150</f>
        <v/>
      </c>
      <c r="F150" s="29">
        <f>MAX(0,MIN(E150,$AQ150-SUMIF($C$4:$AP$4,"&lt;"&amp;E$4,$C150:$AP150)))</f>
        <v/>
      </c>
      <c r="G150" s="29">
        <f>ROUND(E150-F150,2)</f>
        <v/>
      </c>
      <c r="H150" s="29">
        <f>N(L149)*(1+N('Debt Payoff'!$D$8)/12)</f>
        <v/>
      </c>
      <c r="I150" s="29">
        <f>MIN(H150,N('Debt Payoff'!$E$8))</f>
        <v/>
      </c>
      <c r="J150" s="29">
        <f>H150-I150</f>
        <v/>
      </c>
      <c r="K150" s="29">
        <f>MAX(0,MIN(J150,$AQ150-SUMIF($C$4:$AP$4,"&lt;"&amp;J$4,$C150:$AP150)))</f>
        <v/>
      </c>
      <c r="L150" s="29">
        <f>ROUND(J150-K150,2)</f>
        <v/>
      </c>
      <c r="M150" s="29">
        <f>N(Q149)*(1+N('Debt Payoff'!$D$9)/12)</f>
        <v/>
      </c>
      <c r="N150" s="29">
        <f>MIN(M150,N('Debt Payoff'!$E$9))</f>
        <v/>
      </c>
      <c r="O150" s="29">
        <f>M150-N150</f>
        <v/>
      </c>
      <c r="P150" s="29">
        <f>MAX(0,MIN(O150,$AQ150-SUMIF($C$4:$AP$4,"&lt;"&amp;O$4,$C150:$AP150)))</f>
        <v/>
      </c>
      <c r="Q150" s="29">
        <f>ROUND(O150-P150,2)</f>
        <v/>
      </c>
      <c r="R150" s="29">
        <f>N(V149)*(1+N('Debt Payoff'!$D$10)/12)</f>
        <v/>
      </c>
      <c r="S150" s="29">
        <f>MIN(R150,N('Debt Payoff'!$E$10))</f>
        <v/>
      </c>
      <c r="T150" s="29">
        <f>R150-S150</f>
        <v/>
      </c>
      <c r="U150" s="29">
        <f>MAX(0,MIN(T150,$AQ150-SUMIF($C$4:$AP$4,"&lt;"&amp;T$4,$C150:$AP150)))</f>
        <v/>
      </c>
      <c r="V150" s="29">
        <f>ROUND(T150-U150,2)</f>
        <v/>
      </c>
      <c r="W150" s="29">
        <f>N(AA149)*(1+N('Debt Payoff'!$D$11)/12)</f>
        <v/>
      </c>
      <c r="X150" s="29">
        <f>MIN(W150,N('Debt Payoff'!$E$11))</f>
        <v/>
      </c>
      <c r="Y150" s="29">
        <f>W150-X150</f>
        <v/>
      </c>
      <c r="Z150" s="29">
        <f>MAX(0,MIN(Y150,$AQ150-SUMIF($C$4:$AP$4,"&lt;"&amp;Y$4,$C150:$AP150)))</f>
        <v/>
      </c>
      <c r="AA150" s="29">
        <f>ROUND(Y150-Z150,2)</f>
        <v/>
      </c>
      <c r="AB150" s="29">
        <f>N(AF149)*(1+N('Debt Payoff'!$D$12)/12)</f>
        <v/>
      </c>
      <c r="AC150" s="29">
        <f>MIN(AB150,N('Debt Payoff'!$E$12))</f>
        <v/>
      </c>
      <c r="AD150" s="29">
        <f>AB150-AC150</f>
        <v/>
      </c>
      <c r="AE150" s="29">
        <f>MAX(0,MIN(AD150,$AQ150-SUMIF($C$4:$AP$4,"&lt;"&amp;AD$4,$C150:$AP150)))</f>
        <v/>
      </c>
      <c r="AF150" s="29">
        <f>ROUND(AD150-AE150,2)</f>
        <v/>
      </c>
      <c r="AG150" s="29">
        <f>N(AK149)*(1+N('Debt Payoff'!$D$13)/12)</f>
        <v/>
      </c>
      <c r="AH150" s="29">
        <f>MIN(AG150,N('Debt Payoff'!$E$13))</f>
        <v/>
      </c>
      <c r="AI150" s="29">
        <f>AG150-AH150</f>
        <v/>
      </c>
      <c r="AJ150" s="29">
        <f>MAX(0,MIN(AI150,$AQ150-SUMIF($C$4:$AP$4,"&lt;"&amp;AI$4,$C150:$AP150)))</f>
        <v/>
      </c>
      <c r="AK150" s="29">
        <f>ROUND(AI150-AJ150,2)</f>
        <v/>
      </c>
      <c r="AL150" s="29">
        <f>N(AP149)*(1+N('Debt Payoff'!$D$14)/12)</f>
        <v/>
      </c>
      <c r="AM150" s="29">
        <f>MIN(AL150,N('Debt Payoff'!$E$14))</f>
        <v/>
      </c>
      <c r="AN150" s="29">
        <f>AL150-AM150</f>
        <v/>
      </c>
      <c r="AO150" s="29">
        <f>MAX(0,MIN(AN150,$AQ150-SUMIF($C$4:$AP$4,"&lt;"&amp;AN$4,$C150:$AP150)))</f>
        <v/>
      </c>
      <c r="AP150" s="29">
        <f>ROUND(AN150-AO150,2)</f>
        <v/>
      </c>
      <c r="AQ150" s="29">
        <f>'Debt Payoff'!$C$19-(D150+I150+N150+S150+X150+AC150+AH150+AM150)</f>
        <v/>
      </c>
      <c r="AR150" s="29">
        <f>G150+L150+Q150+V150+AA150+AF150+AK150+AP150</f>
        <v/>
      </c>
      <c r="AS150" s="29">
        <f>D150+F150+I150+K150+N150+P150+S150+U150+X150+Z150+AC150+AE150+AH150+AJ150+AM150+AO150</f>
        <v/>
      </c>
      <c r="AT150" s="29">
        <f>(C150+H150+M150+R150+W150+AB150+AG150+AL150)-AR149</f>
        <v/>
      </c>
    </row>
    <row r="151">
      <c r="B151" t="n">
        <v>146</v>
      </c>
      <c r="C151" s="29">
        <f>N(G150)*(1+N('Debt Payoff'!$D$7)/12)</f>
        <v/>
      </c>
      <c r="D151" s="29">
        <f>MIN(C151,N('Debt Payoff'!$E$7))</f>
        <v/>
      </c>
      <c r="E151" s="29">
        <f>C151-D151</f>
        <v/>
      </c>
      <c r="F151" s="29">
        <f>MAX(0,MIN(E151,$AQ151-SUMIF($C$4:$AP$4,"&lt;"&amp;E$4,$C151:$AP151)))</f>
        <v/>
      </c>
      <c r="G151" s="29">
        <f>ROUND(E151-F151,2)</f>
        <v/>
      </c>
      <c r="H151" s="29">
        <f>N(L150)*(1+N('Debt Payoff'!$D$8)/12)</f>
        <v/>
      </c>
      <c r="I151" s="29">
        <f>MIN(H151,N('Debt Payoff'!$E$8))</f>
        <v/>
      </c>
      <c r="J151" s="29">
        <f>H151-I151</f>
        <v/>
      </c>
      <c r="K151" s="29">
        <f>MAX(0,MIN(J151,$AQ151-SUMIF($C$4:$AP$4,"&lt;"&amp;J$4,$C151:$AP151)))</f>
        <v/>
      </c>
      <c r="L151" s="29">
        <f>ROUND(J151-K151,2)</f>
        <v/>
      </c>
      <c r="M151" s="29">
        <f>N(Q150)*(1+N('Debt Payoff'!$D$9)/12)</f>
        <v/>
      </c>
      <c r="N151" s="29">
        <f>MIN(M151,N('Debt Payoff'!$E$9))</f>
        <v/>
      </c>
      <c r="O151" s="29">
        <f>M151-N151</f>
        <v/>
      </c>
      <c r="P151" s="29">
        <f>MAX(0,MIN(O151,$AQ151-SUMIF($C$4:$AP$4,"&lt;"&amp;O$4,$C151:$AP151)))</f>
        <v/>
      </c>
      <c r="Q151" s="29">
        <f>ROUND(O151-P151,2)</f>
        <v/>
      </c>
      <c r="R151" s="29">
        <f>N(V150)*(1+N('Debt Payoff'!$D$10)/12)</f>
        <v/>
      </c>
      <c r="S151" s="29">
        <f>MIN(R151,N('Debt Payoff'!$E$10))</f>
        <v/>
      </c>
      <c r="T151" s="29">
        <f>R151-S151</f>
        <v/>
      </c>
      <c r="U151" s="29">
        <f>MAX(0,MIN(T151,$AQ151-SUMIF($C$4:$AP$4,"&lt;"&amp;T$4,$C151:$AP151)))</f>
        <v/>
      </c>
      <c r="V151" s="29">
        <f>ROUND(T151-U151,2)</f>
        <v/>
      </c>
      <c r="W151" s="29">
        <f>N(AA150)*(1+N('Debt Payoff'!$D$11)/12)</f>
        <v/>
      </c>
      <c r="X151" s="29">
        <f>MIN(W151,N('Debt Payoff'!$E$11))</f>
        <v/>
      </c>
      <c r="Y151" s="29">
        <f>W151-X151</f>
        <v/>
      </c>
      <c r="Z151" s="29">
        <f>MAX(0,MIN(Y151,$AQ151-SUMIF($C$4:$AP$4,"&lt;"&amp;Y$4,$C151:$AP151)))</f>
        <v/>
      </c>
      <c r="AA151" s="29">
        <f>ROUND(Y151-Z151,2)</f>
        <v/>
      </c>
      <c r="AB151" s="29">
        <f>N(AF150)*(1+N('Debt Payoff'!$D$12)/12)</f>
        <v/>
      </c>
      <c r="AC151" s="29">
        <f>MIN(AB151,N('Debt Payoff'!$E$12))</f>
        <v/>
      </c>
      <c r="AD151" s="29">
        <f>AB151-AC151</f>
        <v/>
      </c>
      <c r="AE151" s="29">
        <f>MAX(0,MIN(AD151,$AQ151-SUMIF($C$4:$AP$4,"&lt;"&amp;AD$4,$C151:$AP151)))</f>
        <v/>
      </c>
      <c r="AF151" s="29">
        <f>ROUND(AD151-AE151,2)</f>
        <v/>
      </c>
      <c r="AG151" s="29">
        <f>N(AK150)*(1+N('Debt Payoff'!$D$13)/12)</f>
        <v/>
      </c>
      <c r="AH151" s="29">
        <f>MIN(AG151,N('Debt Payoff'!$E$13))</f>
        <v/>
      </c>
      <c r="AI151" s="29">
        <f>AG151-AH151</f>
        <v/>
      </c>
      <c r="AJ151" s="29">
        <f>MAX(0,MIN(AI151,$AQ151-SUMIF($C$4:$AP$4,"&lt;"&amp;AI$4,$C151:$AP151)))</f>
        <v/>
      </c>
      <c r="AK151" s="29">
        <f>ROUND(AI151-AJ151,2)</f>
        <v/>
      </c>
      <c r="AL151" s="29">
        <f>N(AP150)*(1+N('Debt Payoff'!$D$14)/12)</f>
        <v/>
      </c>
      <c r="AM151" s="29">
        <f>MIN(AL151,N('Debt Payoff'!$E$14))</f>
        <v/>
      </c>
      <c r="AN151" s="29">
        <f>AL151-AM151</f>
        <v/>
      </c>
      <c r="AO151" s="29">
        <f>MAX(0,MIN(AN151,$AQ151-SUMIF($C$4:$AP$4,"&lt;"&amp;AN$4,$C151:$AP151)))</f>
        <v/>
      </c>
      <c r="AP151" s="29">
        <f>ROUND(AN151-AO151,2)</f>
        <v/>
      </c>
      <c r="AQ151" s="29">
        <f>'Debt Payoff'!$C$19-(D151+I151+N151+S151+X151+AC151+AH151+AM151)</f>
        <v/>
      </c>
      <c r="AR151" s="29">
        <f>G151+L151+Q151+V151+AA151+AF151+AK151+AP151</f>
        <v/>
      </c>
      <c r="AS151" s="29">
        <f>D151+F151+I151+K151+N151+P151+S151+U151+X151+Z151+AC151+AE151+AH151+AJ151+AM151+AO151</f>
        <v/>
      </c>
      <c r="AT151" s="29">
        <f>(C151+H151+M151+R151+W151+AB151+AG151+AL151)-AR150</f>
        <v/>
      </c>
    </row>
    <row r="152">
      <c r="B152" t="n">
        <v>147</v>
      </c>
      <c r="C152" s="29">
        <f>N(G151)*(1+N('Debt Payoff'!$D$7)/12)</f>
        <v/>
      </c>
      <c r="D152" s="29">
        <f>MIN(C152,N('Debt Payoff'!$E$7))</f>
        <v/>
      </c>
      <c r="E152" s="29">
        <f>C152-D152</f>
        <v/>
      </c>
      <c r="F152" s="29">
        <f>MAX(0,MIN(E152,$AQ152-SUMIF($C$4:$AP$4,"&lt;"&amp;E$4,$C152:$AP152)))</f>
        <v/>
      </c>
      <c r="G152" s="29">
        <f>ROUND(E152-F152,2)</f>
        <v/>
      </c>
      <c r="H152" s="29">
        <f>N(L151)*(1+N('Debt Payoff'!$D$8)/12)</f>
        <v/>
      </c>
      <c r="I152" s="29">
        <f>MIN(H152,N('Debt Payoff'!$E$8))</f>
        <v/>
      </c>
      <c r="J152" s="29">
        <f>H152-I152</f>
        <v/>
      </c>
      <c r="K152" s="29">
        <f>MAX(0,MIN(J152,$AQ152-SUMIF($C$4:$AP$4,"&lt;"&amp;J$4,$C152:$AP152)))</f>
        <v/>
      </c>
      <c r="L152" s="29">
        <f>ROUND(J152-K152,2)</f>
        <v/>
      </c>
      <c r="M152" s="29">
        <f>N(Q151)*(1+N('Debt Payoff'!$D$9)/12)</f>
        <v/>
      </c>
      <c r="N152" s="29">
        <f>MIN(M152,N('Debt Payoff'!$E$9))</f>
        <v/>
      </c>
      <c r="O152" s="29">
        <f>M152-N152</f>
        <v/>
      </c>
      <c r="P152" s="29">
        <f>MAX(0,MIN(O152,$AQ152-SUMIF($C$4:$AP$4,"&lt;"&amp;O$4,$C152:$AP152)))</f>
        <v/>
      </c>
      <c r="Q152" s="29">
        <f>ROUND(O152-P152,2)</f>
        <v/>
      </c>
      <c r="R152" s="29">
        <f>N(V151)*(1+N('Debt Payoff'!$D$10)/12)</f>
        <v/>
      </c>
      <c r="S152" s="29">
        <f>MIN(R152,N('Debt Payoff'!$E$10))</f>
        <v/>
      </c>
      <c r="T152" s="29">
        <f>R152-S152</f>
        <v/>
      </c>
      <c r="U152" s="29">
        <f>MAX(0,MIN(T152,$AQ152-SUMIF($C$4:$AP$4,"&lt;"&amp;T$4,$C152:$AP152)))</f>
        <v/>
      </c>
      <c r="V152" s="29">
        <f>ROUND(T152-U152,2)</f>
        <v/>
      </c>
      <c r="W152" s="29">
        <f>N(AA151)*(1+N('Debt Payoff'!$D$11)/12)</f>
        <v/>
      </c>
      <c r="X152" s="29">
        <f>MIN(W152,N('Debt Payoff'!$E$11))</f>
        <v/>
      </c>
      <c r="Y152" s="29">
        <f>W152-X152</f>
        <v/>
      </c>
      <c r="Z152" s="29">
        <f>MAX(0,MIN(Y152,$AQ152-SUMIF($C$4:$AP$4,"&lt;"&amp;Y$4,$C152:$AP152)))</f>
        <v/>
      </c>
      <c r="AA152" s="29">
        <f>ROUND(Y152-Z152,2)</f>
        <v/>
      </c>
      <c r="AB152" s="29">
        <f>N(AF151)*(1+N('Debt Payoff'!$D$12)/12)</f>
        <v/>
      </c>
      <c r="AC152" s="29">
        <f>MIN(AB152,N('Debt Payoff'!$E$12))</f>
        <v/>
      </c>
      <c r="AD152" s="29">
        <f>AB152-AC152</f>
        <v/>
      </c>
      <c r="AE152" s="29">
        <f>MAX(0,MIN(AD152,$AQ152-SUMIF($C$4:$AP$4,"&lt;"&amp;AD$4,$C152:$AP152)))</f>
        <v/>
      </c>
      <c r="AF152" s="29">
        <f>ROUND(AD152-AE152,2)</f>
        <v/>
      </c>
      <c r="AG152" s="29">
        <f>N(AK151)*(1+N('Debt Payoff'!$D$13)/12)</f>
        <v/>
      </c>
      <c r="AH152" s="29">
        <f>MIN(AG152,N('Debt Payoff'!$E$13))</f>
        <v/>
      </c>
      <c r="AI152" s="29">
        <f>AG152-AH152</f>
        <v/>
      </c>
      <c r="AJ152" s="29">
        <f>MAX(0,MIN(AI152,$AQ152-SUMIF($C$4:$AP$4,"&lt;"&amp;AI$4,$C152:$AP152)))</f>
        <v/>
      </c>
      <c r="AK152" s="29">
        <f>ROUND(AI152-AJ152,2)</f>
        <v/>
      </c>
      <c r="AL152" s="29">
        <f>N(AP151)*(1+N('Debt Payoff'!$D$14)/12)</f>
        <v/>
      </c>
      <c r="AM152" s="29">
        <f>MIN(AL152,N('Debt Payoff'!$E$14))</f>
        <v/>
      </c>
      <c r="AN152" s="29">
        <f>AL152-AM152</f>
        <v/>
      </c>
      <c r="AO152" s="29">
        <f>MAX(0,MIN(AN152,$AQ152-SUMIF($C$4:$AP$4,"&lt;"&amp;AN$4,$C152:$AP152)))</f>
        <v/>
      </c>
      <c r="AP152" s="29">
        <f>ROUND(AN152-AO152,2)</f>
        <v/>
      </c>
      <c r="AQ152" s="29">
        <f>'Debt Payoff'!$C$19-(D152+I152+N152+S152+X152+AC152+AH152+AM152)</f>
        <v/>
      </c>
      <c r="AR152" s="29">
        <f>G152+L152+Q152+V152+AA152+AF152+AK152+AP152</f>
        <v/>
      </c>
      <c r="AS152" s="29">
        <f>D152+F152+I152+K152+N152+P152+S152+U152+X152+Z152+AC152+AE152+AH152+AJ152+AM152+AO152</f>
        <v/>
      </c>
      <c r="AT152" s="29">
        <f>(C152+H152+M152+R152+W152+AB152+AG152+AL152)-AR151</f>
        <v/>
      </c>
    </row>
    <row r="153">
      <c r="B153" t="n">
        <v>148</v>
      </c>
      <c r="C153" s="29">
        <f>N(G152)*(1+N('Debt Payoff'!$D$7)/12)</f>
        <v/>
      </c>
      <c r="D153" s="29">
        <f>MIN(C153,N('Debt Payoff'!$E$7))</f>
        <v/>
      </c>
      <c r="E153" s="29">
        <f>C153-D153</f>
        <v/>
      </c>
      <c r="F153" s="29">
        <f>MAX(0,MIN(E153,$AQ153-SUMIF($C$4:$AP$4,"&lt;"&amp;E$4,$C153:$AP153)))</f>
        <v/>
      </c>
      <c r="G153" s="29">
        <f>ROUND(E153-F153,2)</f>
        <v/>
      </c>
      <c r="H153" s="29">
        <f>N(L152)*(1+N('Debt Payoff'!$D$8)/12)</f>
        <v/>
      </c>
      <c r="I153" s="29">
        <f>MIN(H153,N('Debt Payoff'!$E$8))</f>
        <v/>
      </c>
      <c r="J153" s="29">
        <f>H153-I153</f>
        <v/>
      </c>
      <c r="K153" s="29">
        <f>MAX(0,MIN(J153,$AQ153-SUMIF($C$4:$AP$4,"&lt;"&amp;J$4,$C153:$AP153)))</f>
        <v/>
      </c>
      <c r="L153" s="29">
        <f>ROUND(J153-K153,2)</f>
        <v/>
      </c>
      <c r="M153" s="29">
        <f>N(Q152)*(1+N('Debt Payoff'!$D$9)/12)</f>
        <v/>
      </c>
      <c r="N153" s="29">
        <f>MIN(M153,N('Debt Payoff'!$E$9))</f>
        <v/>
      </c>
      <c r="O153" s="29">
        <f>M153-N153</f>
        <v/>
      </c>
      <c r="P153" s="29">
        <f>MAX(0,MIN(O153,$AQ153-SUMIF($C$4:$AP$4,"&lt;"&amp;O$4,$C153:$AP153)))</f>
        <v/>
      </c>
      <c r="Q153" s="29">
        <f>ROUND(O153-P153,2)</f>
        <v/>
      </c>
      <c r="R153" s="29">
        <f>N(V152)*(1+N('Debt Payoff'!$D$10)/12)</f>
        <v/>
      </c>
      <c r="S153" s="29">
        <f>MIN(R153,N('Debt Payoff'!$E$10))</f>
        <v/>
      </c>
      <c r="T153" s="29">
        <f>R153-S153</f>
        <v/>
      </c>
      <c r="U153" s="29">
        <f>MAX(0,MIN(T153,$AQ153-SUMIF($C$4:$AP$4,"&lt;"&amp;T$4,$C153:$AP153)))</f>
        <v/>
      </c>
      <c r="V153" s="29">
        <f>ROUND(T153-U153,2)</f>
        <v/>
      </c>
      <c r="W153" s="29">
        <f>N(AA152)*(1+N('Debt Payoff'!$D$11)/12)</f>
        <v/>
      </c>
      <c r="X153" s="29">
        <f>MIN(W153,N('Debt Payoff'!$E$11))</f>
        <v/>
      </c>
      <c r="Y153" s="29">
        <f>W153-X153</f>
        <v/>
      </c>
      <c r="Z153" s="29">
        <f>MAX(0,MIN(Y153,$AQ153-SUMIF($C$4:$AP$4,"&lt;"&amp;Y$4,$C153:$AP153)))</f>
        <v/>
      </c>
      <c r="AA153" s="29">
        <f>ROUND(Y153-Z153,2)</f>
        <v/>
      </c>
      <c r="AB153" s="29">
        <f>N(AF152)*(1+N('Debt Payoff'!$D$12)/12)</f>
        <v/>
      </c>
      <c r="AC153" s="29">
        <f>MIN(AB153,N('Debt Payoff'!$E$12))</f>
        <v/>
      </c>
      <c r="AD153" s="29">
        <f>AB153-AC153</f>
        <v/>
      </c>
      <c r="AE153" s="29">
        <f>MAX(0,MIN(AD153,$AQ153-SUMIF($C$4:$AP$4,"&lt;"&amp;AD$4,$C153:$AP153)))</f>
        <v/>
      </c>
      <c r="AF153" s="29">
        <f>ROUND(AD153-AE153,2)</f>
        <v/>
      </c>
      <c r="AG153" s="29">
        <f>N(AK152)*(1+N('Debt Payoff'!$D$13)/12)</f>
        <v/>
      </c>
      <c r="AH153" s="29">
        <f>MIN(AG153,N('Debt Payoff'!$E$13))</f>
        <v/>
      </c>
      <c r="AI153" s="29">
        <f>AG153-AH153</f>
        <v/>
      </c>
      <c r="AJ153" s="29">
        <f>MAX(0,MIN(AI153,$AQ153-SUMIF($C$4:$AP$4,"&lt;"&amp;AI$4,$C153:$AP153)))</f>
        <v/>
      </c>
      <c r="AK153" s="29">
        <f>ROUND(AI153-AJ153,2)</f>
        <v/>
      </c>
      <c r="AL153" s="29">
        <f>N(AP152)*(1+N('Debt Payoff'!$D$14)/12)</f>
        <v/>
      </c>
      <c r="AM153" s="29">
        <f>MIN(AL153,N('Debt Payoff'!$E$14))</f>
        <v/>
      </c>
      <c r="AN153" s="29">
        <f>AL153-AM153</f>
        <v/>
      </c>
      <c r="AO153" s="29">
        <f>MAX(0,MIN(AN153,$AQ153-SUMIF($C$4:$AP$4,"&lt;"&amp;AN$4,$C153:$AP153)))</f>
        <v/>
      </c>
      <c r="AP153" s="29">
        <f>ROUND(AN153-AO153,2)</f>
        <v/>
      </c>
      <c r="AQ153" s="29">
        <f>'Debt Payoff'!$C$19-(D153+I153+N153+S153+X153+AC153+AH153+AM153)</f>
        <v/>
      </c>
      <c r="AR153" s="29">
        <f>G153+L153+Q153+V153+AA153+AF153+AK153+AP153</f>
        <v/>
      </c>
      <c r="AS153" s="29">
        <f>D153+F153+I153+K153+N153+P153+S153+U153+X153+Z153+AC153+AE153+AH153+AJ153+AM153+AO153</f>
        <v/>
      </c>
      <c r="AT153" s="29">
        <f>(C153+H153+M153+R153+W153+AB153+AG153+AL153)-AR152</f>
        <v/>
      </c>
    </row>
    <row r="154">
      <c r="B154" t="n">
        <v>149</v>
      </c>
      <c r="C154" s="29">
        <f>N(G153)*(1+N('Debt Payoff'!$D$7)/12)</f>
        <v/>
      </c>
      <c r="D154" s="29">
        <f>MIN(C154,N('Debt Payoff'!$E$7))</f>
        <v/>
      </c>
      <c r="E154" s="29">
        <f>C154-D154</f>
        <v/>
      </c>
      <c r="F154" s="29">
        <f>MAX(0,MIN(E154,$AQ154-SUMIF($C$4:$AP$4,"&lt;"&amp;E$4,$C154:$AP154)))</f>
        <v/>
      </c>
      <c r="G154" s="29">
        <f>ROUND(E154-F154,2)</f>
        <v/>
      </c>
      <c r="H154" s="29">
        <f>N(L153)*(1+N('Debt Payoff'!$D$8)/12)</f>
        <v/>
      </c>
      <c r="I154" s="29">
        <f>MIN(H154,N('Debt Payoff'!$E$8))</f>
        <v/>
      </c>
      <c r="J154" s="29">
        <f>H154-I154</f>
        <v/>
      </c>
      <c r="K154" s="29">
        <f>MAX(0,MIN(J154,$AQ154-SUMIF($C$4:$AP$4,"&lt;"&amp;J$4,$C154:$AP154)))</f>
        <v/>
      </c>
      <c r="L154" s="29">
        <f>ROUND(J154-K154,2)</f>
        <v/>
      </c>
      <c r="M154" s="29">
        <f>N(Q153)*(1+N('Debt Payoff'!$D$9)/12)</f>
        <v/>
      </c>
      <c r="N154" s="29">
        <f>MIN(M154,N('Debt Payoff'!$E$9))</f>
        <v/>
      </c>
      <c r="O154" s="29">
        <f>M154-N154</f>
        <v/>
      </c>
      <c r="P154" s="29">
        <f>MAX(0,MIN(O154,$AQ154-SUMIF($C$4:$AP$4,"&lt;"&amp;O$4,$C154:$AP154)))</f>
        <v/>
      </c>
      <c r="Q154" s="29">
        <f>ROUND(O154-P154,2)</f>
        <v/>
      </c>
      <c r="R154" s="29">
        <f>N(V153)*(1+N('Debt Payoff'!$D$10)/12)</f>
        <v/>
      </c>
      <c r="S154" s="29">
        <f>MIN(R154,N('Debt Payoff'!$E$10))</f>
        <v/>
      </c>
      <c r="T154" s="29">
        <f>R154-S154</f>
        <v/>
      </c>
      <c r="U154" s="29">
        <f>MAX(0,MIN(T154,$AQ154-SUMIF($C$4:$AP$4,"&lt;"&amp;T$4,$C154:$AP154)))</f>
        <v/>
      </c>
      <c r="V154" s="29">
        <f>ROUND(T154-U154,2)</f>
        <v/>
      </c>
      <c r="W154" s="29">
        <f>N(AA153)*(1+N('Debt Payoff'!$D$11)/12)</f>
        <v/>
      </c>
      <c r="X154" s="29">
        <f>MIN(W154,N('Debt Payoff'!$E$11))</f>
        <v/>
      </c>
      <c r="Y154" s="29">
        <f>W154-X154</f>
        <v/>
      </c>
      <c r="Z154" s="29">
        <f>MAX(0,MIN(Y154,$AQ154-SUMIF($C$4:$AP$4,"&lt;"&amp;Y$4,$C154:$AP154)))</f>
        <v/>
      </c>
      <c r="AA154" s="29">
        <f>ROUND(Y154-Z154,2)</f>
        <v/>
      </c>
      <c r="AB154" s="29">
        <f>N(AF153)*(1+N('Debt Payoff'!$D$12)/12)</f>
        <v/>
      </c>
      <c r="AC154" s="29">
        <f>MIN(AB154,N('Debt Payoff'!$E$12))</f>
        <v/>
      </c>
      <c r="AD154" s="29">
        <f>AB154-AC154</f>
        <v/>
      </c>
      <c r="AE154" s="29">
        <f>MAX(0,MIN(AD154,$AQ154-SUMIF($C$4:$AP$4,"&lt;"&amp;AD$4,$C154:$AP154)))</f>
        <v/>
      </c>
      <c r="AF154" s="29">
        <f>ROUND(AD154-AE154,2)</f>
        <v/>
      </c>
      <c r="AG154" s="29">
        <f>N(AK153)*(1+N('Debt Payoff'!$D$13)/12)</f>
        <v/>
      </c>
      <c r="AH154" s="29">
        <f>MIN(AG154,N('Debt Payoff'!$E$13))</f>
        <v/>
      </c>
      <c r="AI154" s="29">
        <f>AG154-AH154</f>
        <v/>
      </c>
      <c r="AJ154" s="29">
        <f>MAX(0,MIN(AI154,$AQ154-SUMIF($C$4:$AP$4,"&lt;"&amp;AI$4,$C154:$AP154)))</f>
        <v/>
      </c>
      <c r="AK154" s="29">
        <f>ROUND(AI154-AJ154,2)</f>
        <v/>
      </c>
      <c r="AL154" s="29">
        <f>N(AP153)*(1+N('Debt Payoff'!$D$14)/12)</f>
        <v/>
      </c>
      <c r="AM154" s="29">
        <f>MIN(AL154,N('Debt Payoff'!$E$14))</f>
        <v/>
      </c>
      <c r="AN154" s="29">
        <f>AL154-AM154</f>
        <v/>
      </c>
      <c r="AO154" s="29">
        <f>MAX(0,MIN(AN154,$AQ154-SUMIF($C$4:$AP$4,"&lt;"&amp;AN$4,$C154:$AP154)))</f>
        <v/>
      </c>
      <c r="AP154" s="29">
        <f>ROUND(AN154-AO154,2)</f>
        <v/>
      </c>
      <c r="AQ154" s="29">
        <f>'Debt Payoff'!$C$19-(D154+I154+N154+S154+X154+AC154+AH154+AM154)</f>
        <v/>
      </c>
      <c r="AR154" s="29">
        <f>G154+L154+Q154+V154+AA154+AF154+AK154+AP154</f>
        <v/>
      </c>
      <c r="AS154" s="29">
        <f>D154+F154+I154+K154+N154+P154+S154+U154+X154+Z154+AC154+AE154+AH154+AJ154+AM154+AO154</f>
        <v/>
      </c>
      <c r="AT154" s="29">
        <f>(C154+H154+M154+R154+W154+AB154+AG154+AL154)-AR153</f>
        <v/>
      </c>
    </row>
    <row r="155">
      <c r="B155" t="n">
        <v>150</v>
      </c>
      <c r="C155" s="29">
        <f>N(G154)*(1+N('Debt Payoff'!$D$7)/12)</f>
        <v/>
      </c>
      <c r="D155" s="29">
        <f>MIN(C155,N('Debt Payoff'!$E$7))</f>
        <v/>
      </c>
      <c r="E155" s="29">
        <f>C155-D155</f>
        <v/>
      </c>
      <c r="F155" s="29">
        <f>MAX(0,MIN(E155,$AQ155-SUMIF($C$4:$AP$4,"&lt;"&amp;E$4,$C155:$AP155)))</f>
        <v/>
      </c>
      <c r="G155" s="29">
        <f>ROUND(E155-F155,2)</f>
        <v/>
      </c>
      <c r="H155" s="29">
        <f>N(L154)*(1+N('Debt Payoff'!$D$8)/12)</f>
        <v/>
      </c>
      <c r="I155" s="29">
        <f>MIN(H155,N('Debt Payoff'!$E$8))</f>
        <v/>
      </c>
      <c r="J155" s="29">
        <f>H155-I155</f>
        <v/>
      </c>
      <c r="K155" s="29">
        <f>MAX(0,MIN(J155,$AQ155-SUMIF($C$4:$AP$4,"&lt;"&amp;J$4,$C155:$AP155)))</f>
        <v/>
      </c>
      <c r="L155" s="29">
        <f>ROUND(J155-K155,2)</f>
        <v/>
      </c>
      <c r="M155" s="29">
        <f>N(Q154)*(1+N('Debt Payoff'!$D$9)/12)</f>
        <v/>
      </c>
      <c r="N155" s="29">
        <f>MIN(M155,N('Debt Payoff'!$E$9))</f>
        <v/>
      </c>
      <c r="O155" s="29">
        <f>M155-N155</f>
        <v/>
      </c>
      <c r="P155" s="29">
        <f>MAX(0,MIN(O155,$AQ155-SUMIF($C$4:$AP$4,"&lt;"&amp;O$4,$C155:$AP155)))</f>
        <v/>
      </c>
      <c r="Q155" s="29">
        <f>ROUND(O155-P155,2)</f>
        <v/>
      </c>
      <c r="R155" s="29">
        <f>N(V154)*(1+N('Debt Payoff'!$D$10)/12)</f>
        <v/>
      </c>
      <c r="S155" s="29">
        <f>MIN(R155,N('Debt Payoff'!$E$10))</f>
        <v/>
      </c>
      <c r="T155" s="29">
        <f>R155-S155</f>
        <v/>
      </c>
      <c r="U155" s="29">
        <f>MAX(0,MIN(T155,$AQ155-SUMIF($C$4:$AP$4,"&lt;"&amp;T$4,$C155:$AP155)))</f>
        <v/>
      </c>
      <c r="V155" s="29">
        <f>ROUND(T155-U155,2)</f>
        <v/>
      </c>
      <c r="W155" s="29">
        <f>N(AA154)*(1+N('Debt Payoff'!$D$11)/12)</f>
        <v/>
      </c>
      <c r="X155" s="29">
        <f>MIN(W155,N('Debt Payoff'!$E$11))</f>
        <v/>
      </c>
      <c r="Y155" s="29">
        <f>W155-X155</f>
        <v/>
      </c>
      <c r="Z155" s="29">
        <f>MAX(0,MIN(Y155,$AQ155-SUMIF($C$4:$AP$4,"&lt;"&amp;Y$4,$C155:$AP155)))</f>
        <v/>
      </c>
      <c r="AA155" s="29">
        <f>ROUND(Y155-Z155,2)</f>
        <v/>
      </c>
      <c r="AB155" s="29">
        <f>N(AF154)*(1+N('Debt Payoff'!$D$12)/12)</f>
        <v/>
      </c>
      <c r="AC155" s="29">
        <f>MIN(AB155,N('Debt Payoff'!$E$12))</f>
        <v/>
      </c>
      <c r="AD155" s="29">
        <f>AB155-AC155</f>
        <v/>
      </c>
      <c r="AE155" s="29">
        <f>MAX(0,MIN(AD155,$AQ155-SUMIF($C$4:$AP$4,"&lt;"&amp;AD$4,$C155:$AP155)))</f>
        <v/>
      </c>
      <c r="AF155" s="29">
        <f>ROUND(AD155-AE155,2)</f>
        <v/>
      </c>
      <c r="AG155" s="29">
        <f>N(AK154)*(1+N('Debt Payoff'!$D$13)/12)</f>
        <v/>
      </c>
      <c r="AH155" s="29">
        <f>MIN(AG155,N('Debt Payoff'!$E$13))</f>
        <v/>
      </c>
      <c r="AI155" s="29">
        <f>AG155-AH155</f>
        <v/>
      </c>
      <c r="AJ155" s="29">
        <f>MAX(0,MIN(AI155,$AQ155-SUMIF($C$4:$AP$4,"&lt;"&amp;AI$4,$C155:$AP155)))</f>
        <v/>
      </c>
      <c r="AK155" s="29">
        <f>ROUND(AI155-AJ155,2)</f>
        <v/>
      </c>
      <c r="AL155" s="29">
        <f>N(AP154)*(1+N('Debt Payoff'!$D$14)/12)</f>
        <v/>
      </c>
      <c r="AM155" s="29">
        <f>MIN(AL155,N('Debt Payoff'!$E$14))</f>
        <v/>
      </c>
      <c r="AN155" s="29">
        <f>AL155-AM155</f>
        <v/>
      </c>
      <c r="AO155" s="29">
        <f>MAX(0,MIN(AN155,$AQ155-SUMIF($C$4:$AP$4,"&lt;"&amp;AN$4,$C155:$AP155)))</f>
        <v/>
      </c>
      <c r="AP155" s="29">
        <f>ROUND(AN155-AO155,2)</f>
        <v/>
      </c>
      <c r="AQ155" s="29">
        <f>'Debt Payoff'!$C$19-(D155+I155+N155+S155+X155+AC155+AH155+AM155)</f>
        <v/>
      </c>
      <c r="AR155" s="29">
        <f>G155+L155+Q155+V155+AA155+AF155+AK155+AP155</f>
        <v/>
      </c>
      <c r="AS155" s="29">
        <f>D155+F155+I155+K155+N155+P155+S155+U155+X155+Z155+AC155+AE155+AH155+AJ155+AM155+AO155</f>
        <v/>
      </c>
      <c r="AT155" s="29">
        <f>(C155+H155+M155+R155+W155+AB155+AG155+AL155)-AR154</f>
        <v/>
      </c>
    </row>
    <row r="156">
      <c r="B156" t="n">
        <v>151</v>
      </c>
      <c r="C156" s="29">
        <f>N(G155)*(1+N('Debt Payoff'!$D$7)/12)</f>
        <v/>
      </c>
      <c r="D156" s="29">
        <f>MIN(C156,N('Debt Payoff'!$E$7))</f>
        <v/>
      </c>
      <c r="E156" s="29">
        <f>C156-D156</f>
        <v/>
      </c>
      <c r="F156" s="29">
        <f>MAX(0,MIN(E156,$AQ156-SUMIF($C$4:$AP$4,"&lt;"&amp;E$4,$C156:$AP156)))</f>
        <v/>
      </c>
      <c r="G156" s="29">
        <f>ROUND(E156-F156,2)</f>
        <v/>
      </c>
      <c r="H156" s="29">
        <f>N(L155)*(1+N('Debt Payoff'!$D$8)/12)</f>
        <v/>
      </c>
      <c r="I156" s="29">
        <f>MIN(H156,N('Debt Payoff'!$E$8))</f>
        <v/>
      </c>
      <c r="J156" s="29">
        <f>H156-I156</f>
        <v/>
      </c>
      <c r="K156" s="29">
        <f>MAX(0,MIN(J156,$AQ156-SUMIF($C$4:$AP$4,"&lt;"&amp;J$4,$C156:$AP156)))</f>
        <v/>
      </c>
      <c r="L156" s="29">
        <f>ROUND(J156-K156,2)</f>
        <v/>
      </c>
      <c r="M156" s="29">
        <f>N(Q155)*(1+N('Debt Payoff'!$D$9)/12)</f>
        <v/>
      </c>
      <c r="N156" s="29">
        <f>MIN(M156,N('Debt Payoff'!$E$9))</f>
        <v/>
      </c>
      <c r="O156" s="29">
        <f>M156-N156</f>
        <v/>
      </c>
      <c r="P156" s="29">
        <f>MAX(0,MIN(O156,$AQ156-SUMIF($C$4:$AP$4,"&lt;"&amp;O$4,$C156:$AP156)))</f>
        <v/>
      </c>
      <c r="Q156" s="29">
        <f>ROUND(O156-P156,2)</f>
        <v/>
      </c>
      <c r="R156" s="29">
        <f>N(V155)*(1+N('Debt Payoff'!$D$10)/12)</f>
        <v/>
      </c>
      <c r="S156" s="29">
        <f>MIN(R156,N('Debt Payoff'!$E$10))</f>
        <v/>
      </c>
      <c r="T156" s="29">
        <f>R156-S156</f>
        <v/>
      </c>
      <c r="U156" s="29">
        <f>MAX(0,MIN(T156,$AQ156-SUMIF($C$4:$AP$4,"&lt;"&amp;T$4,$C156:$AP156)))</f>
        <v/>
      </c>
      <c r="V156" s="29">
        <f>ROUND(T156-U156,2)</f>
        <v/>
      </c>
      <c r="W156" s="29">
        <f>N(AA155)*(1+N('Debt Payoff'!$D$11)/12)</f>
        <v/>
      </c>
      <c r="X156" s="29">
        <f>MIN(W156,N('Debt Payoff'!$E$11))</f>
        <v/>
      </c>
      <c r="Y156" s="29">
        <f>W156-X156</f>
        <v/>
      </c>
      <c r="Z156" s="29">
        <f>MAX(0,MIN(Y156,$AQ156-SUMIF($C$4:$AP$4,"&lt;"&amp;Y$4,$C156:$AP156)))</f>
        <v/>
      </c>
      <c r="AA156" s="29">
        <f>ROUND(Y156-Z156,2)</f>
        <v/>
      </c>
      <c r="AB156" s="29">
        <f>N(AF155)*(1+N('Debt Payoff'!$D$12)/12)</f>
        <v/>
      </c>
      <c r="AC156" s="29">
        <f>MIN(AB156,N('Debt Payoff'!$E$12))</f>
        <v/>
      </c>
      <c r="AD156" s="29">
        <f>AB156-AC156</f>
        <v/>
      </c>
      <c r="AE156" s="29">
        <f>MAX(0,MIN(AD156,$AQ156-SUMIF($C$4:$AP$4,"&lt;"&amp;AD$4,$C156:$AP156)))</f>
        <v/>
      </c>
      <c r="AF156" s="29">
        <f>ROUND(AD156-AE156,2)</f>
        <v/>
      </c>
      <c r="AG156" s="29">
        <f>N(AK155)*(1+N('Debt Payoff'!$D$13)/12)</f>
        <v/>
      </c>
      <c r="AH156" s="29">
        <f>MIN(AG156,N('Debt Payoff'!$E$13))</f>
        <v/>
      </c>
      <c r="AI156" s="29">
        <f>AG156-AH156</f>
        <v/>
      </c>
      <c r="AJ156" s="29">
        <f>MAX(0,MIN(AI156,$AQ156-SUMIF($C$4:$AP$4,"&lt;"&amp;AI$4,$C156:$AP156)))</f>
        <v/>
      </c>
      <c r="AK156" s="29">
        <f>ROUND(AI156-AJ156,2)</f>
        <v/>
      </c>
      <c r="AL156" s="29">
        <f>N(AP155)*(1+N('Debt Payoff'!$D$14)/12)</f>
        <v/>
      </c>
      <c r="AM156" s="29">
        <f>MIN(AL156,N('Debt Payoff'!$E$14))</f>
        <v/>
      </c>
      <c r="AN156" s="29">
        <f>AL156-AM156</f>
        <v/>
      </c>
      <c r="AO156" s="29">
        <f>MAX(0,MIN(AN156,$AQ156-SUMIF($C$4:$AP$4,"&lt;"&amp;AN$4,$C156:$AP156)))</f>
        <v/>
      </c>
      <c r="AP156" s="29">
        <f>ROUND(AN156-AO156,2)</f>
        <v/>
      </c>
      <c r="AQ156" s="29">
        <f>'Debt Payoff'!$C$19-(D156+I156+N156+S156+X156+AC156+AH156+AM156)</f>
        <v/>
      </c>
      <c r="AR156" s="29">
        <f>G156+L156+Q156+V156+AA156+AF156+AK156+AP156</f>
        <v/>
      </c>
      <c r="AS156" s="29">
        <f>D156+F156+I156+K156+N156+P156+S156+U156+X156+Z156+AC156+AE156+AH156+AJ156+AM156+AO156</f>
        <v/>
      </c>
      <c r="AT156" s="29">
        <f>(C156+H156+M156+R156+W156+AB156+AG156+AL156)-AR155</f>
        <v/>
      </c>
    </row>
    <row r="157">
      <c r="B157" t="n">
        <v>152</v>
      </c>
      <c r="C157" s="29">
        <f>N(G156)*(1+N('Debt Payoff'!$D$7)/12)</f>
        <v/>
      </c>
      <c r="D157" s="29">
        <f>MIN(C157,N('Debt Payoff'!$E$7))</f>
        <v/>
      </c>
      <c r="E157" s="29">
        <f>C157-D157</f>
        <v/>
      </c>
      <c r="F157" s="29">
        <f>MAX(0,MIN(E157,$AQ157-SUMIF($C$4:$AP$4,"&lt;"&amp;E$4,$C157:$AP157)))</f>
        <v/>
      </c>
      <c r="G157" s="29">
        <f>ROUND(E157-F157,2)</f>
        <v/>
      </c>
      <c r="H157" s="29">
        <f>N(L156)*(1+N('Debt Payoff'!$D$8)/12)</f>
        <v/>
      </c>
      <c r="I157" s="29">
        <f>MIN(H157,N('Debt Payoff'!$E$8))</f>
        <v/>
      </c>
      <c r="J157" s="29">
        <f>H157-I157</f>
        <v/>
      </c>
      <c r="K157" s="29">
        <f>MAX(0,MIN(J157,$AQ157-SUMIF($C$4:$AP$4,"&lt;"&amp;J$4,$C157:$AP157)))</f>
        <v/>
      </c>
      <c r="L157" s="29">
        <f>ROUND(J157-K157,2)</f>
        <v/>
      </c>
      <c r="M157" s="29">
        <f>N(Q156)*(1+N('Debt Payoff'!$D$9)/12)</f>
        <v/>
      </c>
      <c r="N157" s="29">
        <f>MIN(M157,N('Debt Payoff'!$E$9))</f>
        <v/>
      </c>
      <c r="O157" s="29">
        <f>M157-N157</f>
        <v/>
      </c>
      <c r="P157" s="29">
        <f>MAX(0,MIN(O157,$AQ157-SUMIF($C$4:$AP$4,"&lt;"&amp;O$4,$C157:$AP157)))</f>
        <v/>
      </c>
      <c r="Q157" s="29">
        <f>ROUND(O157-P157,2)</f>
        <v/>
      </c>
      <c r="R157" s="29">
        <f>N(V156)*(1+N('Debt Payoff'!$D$10)/12)</f>
        <v/>
      </c>
      <c r="S157" s="29">
        <f>MIN(R157,N('Debt Payoff'!$E$10))</f>
        <v/>
      </c>
      <c r="T157" s="29">
        <f>R157-S157</f>
        <v/>
      </c>
      <c r="U157" s="29">
        <f>MAX(0,MIN(T157,$AQ157-SUMIF($C$4:$AP$4,"&lt;"&amp;T$4,$C157:$AP157)))</f>
        <v/>
      </c>
      <c r="V157" s="29">
        <f>ROUND(T157-U157,2)</f>
        <v/>
      </c>
      <c r="W157" s="29">
        <f>N(AA156)*(1+N('Debt Payoff'!$D$11)/12)</f>
        <v/>
      </c>
      <c r="X157" s="29">
        <f>MIN(W157,N('Debt Payoff'!$E$11))</f>
        <v/>
      </c>
      <c r="Y157" s="29">
        <f>W157-X157</f>
        <v/>
      </c>
      <c r="Z157" s="29">
        <f>MAX(0,MIN(Y157,$AQ157-SUMIF($C$4:$AP$4,"&lt;"&amp;Y$4,$C157:$AP157)))</f>
        <v/>
      </c>
      <c r="AA157" s="29">
        <f>ROUND(Y157-Z157,2)</f>
        <v/>
      </c>
      <c r="AB157" s="29">
        <f>N(AF156)*(1+N('Debt Payoff'!$D$12)/12)</f>
        <v/>
      </c>
      <c r="AC157" s="29">
        <f>MIN(AB157,N('Debt Payoff'!$E$12))</f>
        <v/>
      </c>
      <c r="AD157" s="29">
        <f>AB157-AC157</f>
        <v/>
      </c>
      <c r="AE157" s="29">
        <f>MAX(0,MIN(AD157,$AQ157-SUMIF($C$4:$AP$4,"&lt;"&amp;AD$4,$C157:$AP157)))</f>
        <v/>
      </c>
      <c r="AF157" s="29">
        <f>ROUND(AD157-AE157,2)</f>
        <v/>
      </c>
      <c r="AG157" s="29">
        <f>N(AK156)*(1+N('Debt Payoff'!$D$13)/12)</f>
        <v/>
      </c>
      <c r="AH157" s="29">
        <f>MIN(AG157,N('Debt Payoff'!$E$13))</f>
        <v/>
      </c>
      <c r="AI157" s="29">
        <f>AG157-AH157</f>
        <v/>
      </c>
      <c r="AJ157" s="29">
        <f>MAX(0,MIN(AI157,$AQ157-SUMIF($C$4:$AP$4,"&lt;"&amp;AI$4,$C157:$AP157)))</f>
        <v/>
      </c>
      <c r="AK157" s="29">
        <f>ROUND(AI157-AJ157,2)</f>
        <v/>
      </c>
      <c r="AL157" s="29">
        <f>N(AP156)*(1+N('Debt Payoff'!$D$14)/12)</f>
        <v/>
      </c>
      <c r="AM157" s="29">
        <f>MIN(AL157,N('Debt Payoff'!$E$14))</f>
        <v/>
      </c>
      <c r="AN157" s="29">
        <f>AL157-AM157</f>
        <v/>
      </c>
      <c r="AO157" s="29">
        <f>MAX(0,MIN(AN157,$AQ157-SUMIF($C$4:$AP$4,"&lt;"&amp;AN$4,$C157:$AP157)))</f>
        <v/>
      </c>
      <c r="AP157" s="29">
        <f>ROUND(AN157-AO157,2)</f>
        <v/>
      </c>
      <c r="AQ157" s="29">
        <f>'Debt Payoff'!$C$19-(D157+I157+N157+S157+X157+AC157+AH157+AM157)</f>
        <v/>
      </c>
      <c r="AR157" s="29">
        <f>G157+L157+Q157+V157+AA157+AF157+AK157+AP157</f>
        <v/>
      </c>
      <c r="AS157" s="29">
        <f>D157+F157+I157+K157+N157+P157+S157+U157+X157+Z157+AC157+AE157+AH157+AJ157+AM157+AO157</f>
        <v/>
      </c>
      <c r="AT157" s="29">
        <f>(C157+H157+M157+R157+W157+AB157+AG157+AL157)-AR156</f>
        <v/>
      </c>
    </row>
    <row r="158">
      <c r="B158" t="n">
        <v>153</v>
      </c>
      <c r="C158" s="29">
        <f>N(G157)*(1+N('Debt Payoff'!$D$7)/12)</f>
        <v/>
      </c>
      <c r="D158" s="29">
        <f>MIN(C158,N('Debt Payoff'!$E$7))</f>
        <v/>
      </c>
      <c r="E158" s="29">
        <f>C158-D158</f>
        <v/>
      </c>
      <c r="F158" s="29">
        <f>MAX(0,MIN(E158,$AQ158-SUMIF($C$4:$AP$4,"&lt;"&amp;E$4,$C158:$AP158)))</f>
        <v/>
      </c>
      <c r="G158" s="29">
        <f>ROUND(E158-F158,2)</f>
        <v/>
      </c>
      <c r="H158" s="29">
        <f>N(L157)*(1+N('Debt Payoff'!$D$8)/12)</f>
        <v/>
      </c>
      <c r="I158" s="29">
        <f>MIN(H158,N('Debt Payoff'!$E$8))</f>
        <v/>
      </c>
      <c r="J158" s="29">
        <f>H158-I158</f>
        <v/>
      </c>
      <c r="K158" s="29">
        <f>MAX(0,MIN(J158,$AQ158-SUMIF($C$4:$AP$4,"&lt;"&amp;J$4,$C158:$AP158)))</f>
        <v/>
      </c>
      <c r="L158" s="29">
        <f>ROUND(J158-K158,2)</f>
        <v/>
      </c>
      <c r="M158" s="29">
        <f>N(Q157)*(1+N('Debt Payoff'!$D$9)/12)</f>
        <v/>
      </c>
      <c r="N158" s="29">
        <f>MIN(M158,N('Debt Payoff'!$E$9))</f>
        <v/>
      </c>
      <c r="O158" s="29">
        <f>M158-N158</f>
        <v/>
      </c>
      <c r="P158" s="29">
        <f>MAX(0,MIN(O158,$AQ158-SUMIF($C$4:$AP$4,"&lt;"&amp;O$4,$C158:$AP158)))</f>
        <v/>
      </c>
      <c r="Q158" s="29">
        <f>ROUND(O158-P158,2)</f>
        <v/>
      </c>
      <c r="R158" s="29">
        <f>N(V157)*(1+N('Debt Payoff'!$D$10)/12)</f>
        <v/>
      </c>
      <c r="S158" s="29">
        <f>MIN(R158,N('Debt Payoff'!$E$10))</f>
        <v/>
      </c>
      <c r="T158" s="29">
        <f>R158-S158</f>
        <v/>
      </c>
      <c r="U158" s="29">
        <f>MAX(0,MIN(T158,$AQ158-SUMIF($C$4:$AP$4,"&lt;"&amp;T$4,$C158:$AP158)))</f>
        <v/>
      </c>
      <c r="V158" s="29">
        <f>ROUND(T158-U158,2)</f>
        <v/>
      </c>
      <c r="W158" s="29">
        <f>N(AA157)*(1+N('Debt Payoff'!$D$11)/12)</f>
        <v/>
      </c>
      <c r="X158" s="29">
        <f>MIN(W158,N('Debt Payoff'!$E$11))</f>
        <v/>
      </c>
      <c r="Y158" s="29">
        <f>W158-X158</f>
        <v/>
      </c>
      <c r="Z158" s="29">
        <f>MAX(0,MIN(Y158,$AQ158-SUMIF($C$4:$AP$4,"&lt;"&amp;Y$4,$C158:$AP158)))</f>
        <v/>
      </c>
      <c r="AA158" s="29">
        <f>ROUND(Y158-Z158,2)</f>
        <v/>
      </c>
      <c r="AB158" s="29">
        <f>N(AF157)*(1+N('Debt Payoff'!$D$12)/12)</f>
        <v/>
      </c>
      <c r="AC158" s="29">
        <f>MIN(AB158,N('Debt Payoff'!$E$12))</f>
        <v/>
      </c>
      <c r="AD158" s="29">
        <f>AB158-AC158</f>
        <v/>
      </c>
      <c r="AE158" s="29">
        <f>MAX(0,MIN(AD158,$AQ158-SUMIF($C$4:$AP$4,"&lt;"&amp;AD$4,$C158:$AP158)))</f>
        <v/>
      </c>
      <c r="AF158" s="29">
        <f>ROUND(AD158-AE158,2)</f>
        <v/>
      </c>
      <c r="AG158" s="29">
        <f>N(AK157)*(1+N('Debt Payoff'!$D$13)/12)</f>
        <v/>
      </c>
      <c r="AH158" s="29">
        <f>MIN(AG158,N('Debt Payoff'!$E$13))</f>
        <v/>
      </c>
      <c r="AI158" s="29">
        <f>AG158-AH158</f>
        <v/>
      </c>
      <c r="AJ158" s="29">
        <f>MAX(0,MIN(AI158,$AQ158-SUMIF($C$4:$AP$4,"&lt;"&amp;AI$4,$C158:$AP158)))</f>
        <v/>
      </c>
      <c r="AK158" s="29">
        <f>ROUND(AI158-AJ158,2)</f>
        <v/>
      </c>
      <c r="AL158" s="29">
        <f>N(AP157)*(1+N('Debt Payoff'!$D$14)/12)</f>
        <v/>
      </c>
      <c r="AM158" s="29">
        <f>MIN(AL158,N('Debt Payoff'!$E$14))</f>
        <v/>
      </c>
      <c r="AN158" s="29">
        <f>AL158-AM158</f>
        <v/>
      </c>
      <c r="AO158" s="29">
        <f>MAX(0,MIN(AN158,$AQ158-SUMIF($C$4:$AP$4,"&lt;"&amp;AN$4,$C158:$AP158)))</f>
        <v/>
      </c>
      <c r="AP158" s="29">
        <f>ROUND(AN158-AO158,2)</f>
        <v/>
      </c>
      <c r="AQ158" s="29">
        <f>'Debt Payoff'!$C$19-(D158+I158+N158+S158+X158+AC158+AH158+AM158)</f>
        <v/>
      </c>
      <c r="AR158" s="29">
        <f>G158+L158+Q158+V158+AA158+AF158+AK158+AP158</f>
        <v/>
      </c>
      <c r="AS158" s="29">
        <f>D158+F158+I158+K158+N158+P158+S158+U158+X158+Z158+AC158+AE158+AH158+AJ158+AM158+AO158</f>
        <v/>
      </c>
      <c r="AT158" s="29">
        <f>(C158+H158+M158+R158+W158+AB158+AG158+AL158)-AR157</f>
        <v/>
      </c>
    </row>
    <row r="159">
      <c r="B159" t="n">
        <v>154</v>
      </c>
      <c r="C159" s="29">
        <f>N(G158)*(1+N('Debt Payoff'!$D$7)/12)</f>
        <v/>
      </c>
      <c r="D159" s="29">
        <f>MIN(C159,N('Debt Payoff'!$E$7))</f>
        <v/>
      </c>
      <c r="E159" s="29">
        <f>C159-D159</f>
        <v/>
      </c>
      <c r="F159" s="29">
        <f>MAX(0,MIN(E159,$AQ159-SUMIF($C$4:$AP$4,"&lt;"&amp;E$4,$C159:$AP159)))</f>
        <v/>
      </c>
      <c r="G159" s="29">
        <f>ROUND(E159-F159,2)</f>
        <v/>
      </c>
      <c r="H159" s="29">
        <f>N(L158)*(1+N('Debt Payoff'!$D$8)/12)</f>
        <v/>
      </c>
      <c r="I159" s="29">
        <f>MIN(H159,N('Debt Payoff'!$E$8))</f>
        <v/>
      </c>
      <c r="J159" s="29">
        <f>H159-I159</f>
        <v/>
      </c>
      <c r="K159" s="29">
        <f>MAX(0,MIN(J159,$AQ159-SUMIF($C$4:$AP$4,"&lt;"&amp;J$4,$C159:$AP159)))</f>
        <v/>
      </c>
      <c r="L159" s="29">
        <f>ROUND(J159-K159,2)</f>
        <v/>
      </c>
      <c r="M159" s="29">
        <f>N(Q158)*(1+N('Debt Payoff'!$D$9)/12)</f>
        <v/>
      </c>
      <c r="N159" s="29">
        <f>MIN(M159,N('Debt Payoff'!$E$9))</f>
        <v/>
      </c>
      <c r="O159" s="29">
        <f>M159-N159</f>
        <v/>
      </c>
      <c r="P159" s="29">
        <f>MAX(0,MIN(O159,$AQ159-SUMIF($C$4:$AP$4,"&lt;"&amp;O$4,$C159:$AP159)))</f>
        <v/>
      </c>
      <c r="Q159" s="29">
        <f>ROUND(O159-P159,2)</f>
        <v/>
      </c>
      <c r="R159" s="29">
        <f>N(V158)*(1+N('Debt Payoff'!$D$10)/12)</f>
        <v/>
      </c>
      <c r="S159" s="29">
        <f>MIN(R159,N('Debt Payoff'!$E$10))</f>
        <v/>
      </c>
      <c r="T159" s="29">
        <f>R159-S159</f>
        <v/>
      </c>
      <c r="U159" s="29">
        <f>MAX(0,MIN(T159,$AQ159-SUMIF($C$4:$AP$4,"&lt;"&amp;T$4,$C159:$AP159)))</f>
        <v/>
      </c>
      <c r="V159" s="29">
        <f>ROUND(T159-U159,2)</f>
        <v/>
      </c>
      <c r="W159" s="29">
        <f>N(AA158)*(1+N('Debt Payoff'!$D$11)/12)</f>
        <v/>
      </c>
      <c r="X159" s="29">
        <f>MIN(W159,N('Debt Payoff'!$E$11))</f>
        <v/>
      </c>
      <c r="Y159" s="29">
        <f>W159-X159</f>
        <v/>
      </c>
      <c r="Z159" s="29">
        <f>MAX(0,MIN(Y159,$AQ159-SUMIF($C$4:$AP$4,"&lt;"&amp;Y$4,$C159:$AP159)))</f>
        <v/>
      </c>
      <c r="AA159" s="29">
        <f>ROUND(Y159-Z159,2)</f>
        <v/>
      </c>
      <c r="AB159" s="29">
        <f>N(AF158)*(1+N('Debt Payoff'!$D$12)/12)</f>
        <v/>
      </c>
      <c r="AC159" s="29">
        <f>MIN(AB159,N('Debt Payoff'!$E$12))</f>
        <v/>
      </c>
      <c r="AD159" s="29">
        <f>AB159-AC159</f>
        <v/>
      </c>
      <c r="AE159" s="29">
        <f>MAX(0,MIN(AD159,$AQ159-SUMIF($C$4:$AP$4,"&lt;"&amp;AD$4,$C159:$AP159)))</f>
        <v/>
      </c>
      <c r="AF159" s="29">
        <f>ROUND(AD159-AE159,2)</f>
        <v/>
      </c>
      <c r="AG159" s="29">
        <f>N(AK158)*(1+N('Debt Payoff'!$D$13)/12)</f>
        <v/>
      </c>
      <c r="AH159" s="29">
        <f>MIN(AG159,N('Debt Payoff'!$E$13))</f>
        <v/>
      </c>
      <c r="AI159" s="29">
        <f>AG159-AH159</f>
        <v/>
      </c>
      <c r="AJ159" s="29">
        <f>MAX(0,MIN(AI159,$AQ159-SUMIF($C$4:$AP$4,"&lt;"&amp;AI$4,$C159:$AP159)))</f>
        <v/>
      </c>
      <c r="AK159" s="29">
        <f>ROUND(AI159-AJ159,2)</f>
        <v/>
      </c>
      <c r="AL159" s="29">
        <f>N(AP158)*(1+N('Debt Payoff'!$D$14)/12)</f>
        <v/>
      </c>
      <c r="AM159" s="29">
        <f>MIN(AL159,N('Debt Payoff'!$E$14))</f>
        <v/>
      </c>
      <c r="AN159" s="29">
        <f>AL159-AM159</f>
        <v/>
      </c>
      <c r="AO159" s="29">
        <f>MAX(0,MIN(AN159,$AQ159-SUMIF($C$4:$AP$4,"&lt;"&amp;AN$4,$C159:$AP159)))</f>
        <v/>
      </c>
      <c r="AP159" s="29">
        <f>ROUND(AN159-AO159,2)</f>
        <v/>
      </c>
      <c r="AQ159" s="29">
        <f>'Debt Payoff'!$C$19-(D159+I159+N159+S159+X159+AC159+AH159+AM159)</f>
        <v/>
      </c>
      <c r="AR159" s="29">
        <f>G159+L159+Q159+V159+AA159+AF159+AK159+AP159</f>
        <v/>
      </c>
      <c r="AS159" s="29">
        <f>D159+F159+I159+K159+N159+P159+S159+U159+X159+Z159+AC159+AE159+AH159+AJ159+AM159+AO159</f>
        <v/>
      </c>
      <c r="AT159" s="29">
        <f>(C159+H159+M159+R159+W159+AB159+AG159+AL159)-AR158</f>
        <v/>
      </c>
    </row>
    <row r="160">
      <c r="B160" t="n">
        <v>155</v>
      </c>
      <c r="C160" s="29">
        <f>N(G159)*(1+N('Debt Payoff'!$D$7)/12)</f>
        <v/>
      </c>
      <c r="D160" s="29">
        <f>MIN(C160,N('Debt Payoff'!$E$7))</f>
        <v/>
      </c>
      <c r="E160" s="29">
        <f>C160-D160</f>
        <v/>
      </c>
      <c r="F160" s="29">
        <f>MAX(0,MIN(E160,$AQ160-SUMIF($C$4:$AP$4,"&lt;"&amp;E$4,$C160:$AP160)))</f>
        <v/>
      </c>
      <c r="G160" s="29">
        <f>ROUND(E160-F160,2)</f>
        <v/>
      </c>
      <c r="H160" s="29">
        <f>N(L159)*(1+N('Debt Payoff'!$D$8)/12)</f>
        <v/>
      </c>
      <c r="I160" s="29">
        <f>MIN(H160,N('Debt Payoff'!$E$8))</f>
        <v/>
      </c>
      <c r="J160" s="29">
        <f>H160-I160</f>
        <v/>
      </c>
      <c r="K160" s="29">
        <f>MAX(0,MIN(J160,$AQ160-SUMIF($C$4:$AP$4,"&lt;"&amp;J$4,$C160:$AP160)))</f>
        <v/>
      </c>
      <c r="L160" s="29">
        <f>ROUND(J160-K160,2)</f>
        <v/>
      </c>
      <c r="M160" s="29">
        <f>N(Q159)*(1+N('Debt Payoff'!$D$9)/12)</f>
        <v/>
      </c>
      <c r="N160" s="29">
        <f>MIN(M160,N('Debt Payoff'!$E$9))</f>
        <v/>
      </c>
      <c r="O160" s="29">
        <f>M160-N160</f>
        <v/>
      </c>
      <c r="P160" s="29">
        <f>MAX(0,MIN(O160,$AQ160-SUMIF($C$4:$AP$4,"&lt;"&amp;O$4,$C160:$AP160)))</f>
        <v/>
      </c>
      <c r="Q160" s="29">
        <f>ROUND(O160-P160,2)</f>
        <v/>
      </c>
      <c r="R160" s="29">
        <f>N(V159)*(1+N('Debt Payoff'!$D$10)/12)</f>
        <v/>
      </c>
      <c r="S160" s="29">
        <f>MIN(R160,N('Debt Payoff'!$E$10))</f>
        <v/>
      </c>
      <c r="T160" s="29">
        <f>R160-S160</f>
        <v/>
      </c>
      <c r="U160" s="29">
        <f>MAX(0,MIN(T160,$AQ160-SUMIF($C$4:$AP$4,"&lt;"&amp;T$4,$C160:$AP160)))</f>
        <v/>
      </c>
      <c r="V160" s="29">
        <f>ROUND(T160-U160,2)</f>
        <v/>
      </c>
      <c r="W160" s="29">
        <f>N(AA159)*(1+N('Debt Payoff'!$D$11)/12)</f>
        <v/>
      </c>
      <c r="X160" s="29">
        <f>MIN(W160,N('Debt Payoff'!$E$11))</f>
        <v/>
      </c>
      <c r="Y160" s="29">
        <f>W160-X160</f>
        <v/>
      </c>
      <c r="Z160" s="29">
        <f>MAX(0,MIN(Y160,$AQ160-SUMIF($C$4:$AP$4,"&lt;"&amp;Y$4,$C160:$AP160)))</f>
        <v/>
      </c>
      <c r="AA160" s="29">
        <f>ROUND(Y160-Z160,2)</f>
        <v/>
      </c>
      <c r="AB160" s="29">
        <f>N(AF159)*(1+N('Debt Payoff'!$D$12)/12)</f>
        <v/>
      </c>
      <c r="AC160" s="29">
        <f>MIN(AB160,N('Debt Payoff'!$E$12))</f>
        <v/>
      </c>
      <c r="AD160" s="29">
        <f>AB160-AC160</f>
        <v/>
      </c>
      <c r="AE160" s="29">
        <f>MAX(0,MIN(AD160,$AQ160-SUMIF($C$4:$AP$4,"&lt;"&amp;AD$4,$C160:$AP160)))</f>
        <v/>
      </c>
      <c r="AF160" s="29">
        <f>ROUND(AD160-AE160,2)</f>
        <v/>
      </c>
      <c r="AG160" s="29">
        <f>N(AK159)*(1+N('Debt Payoff'!$D$13)/12)</f>
        <v/>
      </c>
      <c r="AH160" s="29">
        <f>MIN(AG160,N('Debt Payoff'!$E$13))</f>
        <v/>
      </c>
      <c r="AI160" s="29">
        <f>AG160-AH160</f>
        <v/>
      </c>
      <c r="AJ160" s="29">
        <f>MAX(0,MIN(AI160,$AQ160-SUMIF($C$4:$AP$4,"&lt;"&amp;AI$4,$C160:$AP160)))</f>
        <v/>
      </c>
      <c r="AK160" s="29">
        <f>ROUND(AI160-AJ160,2)</f>
        <v/>
      </c>
      <c r="AL160" s="29">
        <f>N(AP159)*(1+N('Debt Payoff'!$D$14)/12)</f>
        <v/>
      </c>
      <c r="AM160" s="29">
        <f>MIN(AL160,N('Debt Payoff'!$E$14))</f>
        <v/>
      </c>
      <c r="AN160" s="29">
        <f>AL160-AM160</f>
        <v/>
      </c>
      <c r="AO160" s="29">
        <f>MAX(0,MIN(AN160,$AQ160-SUMIF($C$4:$AP$4,"&lt;"&amp;AN$4,$C160:$AP160)))</f>
        <v/>
      </c>
      <c r="AP160" s="29">
        <f>ROUND(AN160-AO160,2)</f>
        <v/>
      </c>
      <c r="AQ160" s="29">
        <f>'Debt Payoff'!$C$19-(D160+I160+N160+S160+X160+AC160+AH160+AM160)</f>
        <v/>
      </c>
      <c r="AR160" s="29">
        <f>G160+L160+Q160+V160+AA160+AF160+AK160+AP160</f>
        <v/>
      </c>
      <c r="AS160" s="29">
        <f>D160+F160+I160+K160+N160+P160+S160+U160+X160+Z160+AC160+AE160+AH160+AJ160+AM160+AO160</f>
        <v/>
      </c>
      <c r="AT160" s="29">
        <f>(C160+H160+M160+R160+W160+AB160+AG160+AL160)-AR159</f>
        <v/>
      </c>
    </row>
    <row r="161">
      <c r="B161" t="n">
        <v>156</v>
      </c>
      <c r="C161" s="29">
        <f>N(G160)*(1+N('Debt Payoff'!$D$7)/12)</f>
        <v/>
      </c>
      <c r="D161" s="29">
        <f>MIN(C161,N('Debt Payoff'!$E$7))</f>
        <v/>
      </c>
      <c r="E161" s="29">
        <f>C161-D161</f>
        <v/>
      </c>
      <c r="F161" s="29">
        <f>MAX(0,MIN(E161,$AQ161-SUMIF($C$4:$AP$4,"&lt;"&amp;E$4,$C161:$AP161)))</f>
        <v/>
      </c>
      <c r="G161" s="29">
        <f>ROUND(E161-F161,2)</f>
        <v/>
      </c>
      <c r="H161" s="29">
        <f>N(L160)*(1+N('Debt Payoff'!$D$8)/12)</f>
        <v/>
      </c>
      <c r="I161" s="29">
        <f>MIN(H161,N('Debt Payoff'!$E$8))</f>
        <v/>
      </c>
      <c r="J161" s="29">
        <f>H161-I161</f>
        <v/>
      </c>
      <c r="K161" s="29">
        <f>MAX(0,MIN(J161,$AQ161-SUMIF($C$4:$AP$4,"&lt;"&amp;J$4,$C161:$AP161)))</f>
        <v/>
      </c>
      <c r="L161" s="29">
        <f>ROUND(J161-K161,2)</f>
        <v/>
      </c>
      <c r="M161" s="29">
        <f>N(Q160)*(1+N('Debt Payoff'!$D$9)/12)</f>
        <v/>
      </c>
      <c r="N161" s="29">
        <f>MIN(M161,N('Debt Payoff'!$E$9))</f>
        <v/>
      </c>
      <c r="O161" s="29">
        <f>M161-N161</f>
        <v/>
      </c>
      <c r="P161" s="29">
        <f>MAX(0,MIN(O161,$AQ161-SUMIF($C$4:$AP$4,"&lt;"&amp;O$4,$C161:$AP161)))</f>
        <v/>
      </c>
      <c r="Q161" s="29">
        <f>ROUND(O161-P161,2)</f>
        <v/>
      </c>
      <c r="R161" s="29">
        <f>N(V160)*(1+N('Debt Payoff'!$D$10)/12)</f>
        <v/>
      </c>
      <c r="S161" s="29">
        <f>MIN(R161,N('Debt Payoff'!$E$10))</f>
        <v/>
      </c>
      <c r="T161" s="29">
        <f>R161-S161</f>
        <v/>
      </c>
      <c r="U161" s="29">
        <f>MAX(0,MIN(T161,$AQ161-SUMIF($C$4:$AP$4,"&lt;"&amp;T$4,$C161:$AP161)))</f>
        <v/>
      </c>
      <c r="V161" s="29">
        <f>ROUND(T161-U161,2)</f>
        <v/>
      </c>
      <c r="W161" s="29">
        <f>N(AA160)*(1+N('Debt Payoff'!$D$11)/12)</f>
        <v/>
      </c>
      <c r="X161" s="29">
        <f>MIN(W161,N('Debt Payoff'!$E$11))</f>
        <v/>
      </c>
      <c r="Y161" s="29">
        <f>W161-X161</f>
        <v/>
      </c>
      <c r="Z161" s="29">
        <f>MAX(0,MIN(Y161,$AQ161-SUMIF($C$4:$AP$4,"&lt;"&amp;Y$4,$C161:$AP161)))</f>
        <v/>
      </c>
      <c r="AA161" s="29">
        <f>ROUND(Y161-Z161,2)</f>
        <v/>
      </c>
      <c r="AB161" s="29">
        <f>N(AF160)*(1+N('Debt Payoff'!$D$12)/12)</f>
        <v/>
      </c>
      <c r="AC161" s="29">
        <f>MIN(AB161,N('Debt Payoff'!$E$12))</f>
        <v/>
      </c>
      <c r="AD161" s="29">
        <f>AB161-AC161</f>
        <v/>
      </c>
      <c r="AE161" s="29">
        <f>MAX(0,MIN(AD161,$AQ161-SUMIF($C$4:$AP$4,"&lt;"&amp;AD$4,$C161:$AP161)))</f>
        <v/>
      </c>
      <c r="AF161" s="29">
        <f>ROUND(AD161-AE161,2)</f>
        <v/>
      </c>
      <c r="AG161" s="29">
        <f>N(AK160)*(1+N('Debt Payoff'!$D$13)/12)</f>
        <v/>
      </c>
      <c r="AH161" s="29">
        <f>MIN(AG161,N('Debt Payoff'!$E$13))</f>
        <v/>
      </c>
      <c r="AI161" s="29">
        <f>AG161-AH161</f>
        <v/>
      </c>
      <c r="AJ161" s="29">
        <f>MAX(0,MIN(AI161,$AQ161-SUMIF($C$4:$AP$4,"&lt;"&amp;AI$4,$C161:$AP161)))</f>
        <v/>
      </c>
      <c r="AK161" s="29">
        <f>ROUND(AI161-AJ161,2)</f>
        <v/>
      </c>
      <c r="AL161" s="29">
        <f>N(AP160)*(1+N('Debt Payoff'!$D$14)/12)</f>
        <v/>
      </c>
      <c r="AM161" s="29">
        <f>MIN(AL161,N('Debt Payoff'!$E$14))</f>
        <v/>
      </c>
      <c r="AN161" s="29">
        <f>AL161-AM161</f>
        <v/>
      </c>
      <c r="AO161" s="29">
        <f>MAX(0,MIN(AN161,$AQ161-SUMIF($C$4:$AP$4,"&lt;"&amp;AN$4,$C161:$AP161)))</f>
        <v/>
      </c>
      <c r="AP161" s="29">
        <f>ROUND(AN161-AO161,2)</f>
        <v/>
      </c>
      <c r="AQ161" s="29">
        <f>'Debt Payoff'!$C$19-(D161+I161+N161+S161+X161+AC161+AH161+AM161)</f>
        <v/>
      </c>
      <c r="AR161" s="29">
        <f>G161+L161+Q161+V161+AA161+AF161+AK161+AP161</f>
        <v/>
      </c>
      <c r="AS161" s="29">
        <f>D161+F161+I161+K161+N161+P161+S161+U161+X161+Z161+AC161+AE161+AH161+AJ161+AM161+AO161</f>
        <v/>
      </c>
      <c r="AT161" s="29">
        <f>(C161+H161+M161+R161+W161+AB161+AG161+AL161)-AR160</f>
        <v/>
      </c>
    </row>
    <row r="162">
      <c r="B162" t="n">
        <v>157</v>
      </c>
      <c r="C162" s="29">
        <f>N(G161)*(1+N('Debt Payoff'!$D$7)/12)</f>
        <v/>
      </c>
      <c r="D162" s="29">
        <f>MIN(C162,N('Debt Payoff'!$E$7))</f>
        <v/>
      </c>
      <c r="E162" s="29">
        <f>C162-D162</f>
        <v/>
      </c>
      <c r="F162" s="29">
        <f>MAX(0,MIN(E162,$AQ162-SUMIF($C$4:$AP$4,"&lt;"&amp;E$4,$C162:$AP162)))</f>
        <v/>
      </c>
      <c r="G162" s="29">
        <f>ROUND(E162-F162,2)</f>
        <v/>
      </c>
      <c r="H162" s="29">
        <f>N(L161)*(1+N('Debt Payoff'!$D$8)/12)</f>
        <v/>
      </c>
      <c r="I162" s="29">
        <f>MIN(H162,N('Debt Payoff'!$E$8))</f>
        <v/>
      </c>
      <c r="J162" s="29">
        <f>H162-I162</f>
        <v/>
      </c>
      <c r="K162" s="29">
        <f>MAX(0,MIN(J162,$AQ162-SUMIF($C$4:$AP$4,"&lt;"&amp;J$4,$C162:$AP162)))</f>
        <v/>
      </c>
      <c r="L162" s="29">
        <f>ROUND(J162-K162,2)</f>
        <v/>
      </c>
      <c r="M162" s="29">
        <f>N(Q161)*(1+N('Debt Payoff'!$D$9)/12)</f>
        <v/>
      </c>
      <c r="N162" s="29">
        <f>MIN(M162,N('Debt Payoff'!$E$9))</f>
        <v/>
      </c>
      <c r="O162" s="29">
        <f>M162-N162</f>
        <v/>
      </c>
      <c r="P162" s="29">
        <f>MAX(0,MIN(O162,$AQ162-SUMIF($C$4:$AP$4,"&lt;"&amp;O$4,$C162:$AP162)))</f>
        <v/>
      </c>
      <c r="Q162" s="29">
        <f>ROUND(O162-P162,2)</f>
        <v/>
      </c>
      <c r="R162" s="29">
        <f>N(V161)*(1+N('Debt Payoff'!$D$10)/12)</f>
        <v/>
      </c>
      <c r="S162" s="29">
        <f>MIN(R162,N('Debt Payoff'!$E$10))</f>
        <v/>
      </c>
      <c r="T162" s="29">
        <f>R162-S162</f>
        <v/>
      </c>
      <c r="U162" s="29">
        <f>MAX(0,MIN(T162,$AQ162-SUMIF($C$4:$AP$4,"&lt;"&amp;T$4,$C162:$AP162)))</f>
        <v/>
      </c>
      <c r="V162" s="29">
        <f>ROUND(T162-U162,2)</f>
        <v/>
      </c>
      <c r="W162" s="29">
        <f>N(AA161)*(1+N('Debt Payoff'!$D$11)/12)</f>
        <v/>
      </c>
      <c r="X162" s="29">
        <f>MIN(W162,N('Debt Payoff'!$E$11))</f>
        <v/>
      </c>
      <c r="Y162" s="29">
        <f>W162-X162</f>
        <v/>
      </c>
      <c r="Z162" s="29">
        <f>MAX(0,MIN(Y162,$AQ162-SUMIF($C$4:$AP$4,"&lt;"&amp;Y$4,$C162:$AP162)))</f>
        <v/>
      </c>
      <c r="AA162" s="29">
        <f>ROUND(Y162-Z162,2)</f>
        <v/>
      </c>
      <c r="AB162" s="29">
        <f>N(AF161)*(1+N('Debt Payoff'!$D$12)/12)</f>
        <v/>
      </c>
      <c r="AC162" s="29">
        <f>MIN(AB162,N('Debt Payoff'!$E$12))</f>
        <v/>
      </c>
      <c r="AD162" s="29">
        <f>AB162-AC162</f>
        <v/>
      </c>
      <c r="AE162" s="29">
        <f>MAX(0,MIN(AD162,$AQ162-SUMIF($C$4:$AP$4,"&lt;"&amp;AD$4,$C162:$AP162)))</f>
        <v/>
      </c>
      <c r="AF162" s="29">
        <f>ROUND(AD162-AE162,2)</f>
        <v/>
      </c>
      <c r="AG162" s="29">
        <f>N(AK161)*(1+N('Debt Payoff'!$D$13)/12)</f>
        <v/>
      </c>
      <c r="AH162" s="29">
        <f>MIN(AG162,N('Debt Payoff'!$E$13))</f>
        <v/>
      </c>
      <c r="AI162" s="29">
        <f>AG162-AH162</f>
        <v/>
      </c>
      <c r="AJ162" s="29">
        <f>MAX(0,MIN(AI162,$AQ162-SUMIF($C$4:$AP$4,"&lt;"&amp;AI$4,$C162:$AP162)))</f>
        <v/>
      </c>
      <c r="AK162" s="29">
        <f>ROUND(AI162-AJ162,2)</f>
        <v/>
      </c>
      <c r="AL162" s="29">
        <f>N(AP161)*(1+N('Debt Payoff'!$D$14)/12)</f>
        <v/>
      </c>
      <c r="AM162" s="29">
        <f>MIN(AL162,N('Debt Payoff'!$E$14))</f>
        <v/>
      </c>
      <c r="AN162" s="29">
        <f>AL162-AM162</f>
        <v/>
      </c>
      <c r="AO162" s="29">
        <f>MAX(0,MIN(AN162,$AQ162-SUMIF($C$4:$AP$4,"&lt;"&amp;AN$4,$C162:$AP162)))</f>
        <v/>
      </c>
      <c r="AP162" s="29">
        <f>ROUND(AN162-AO162,2)</f>
        <v/>
      </c>
      <c r="AQ162" s="29">
        <f>'Debt Payoff'!$C$19-(D162+I162+N162+S162+X162+AC162+AH162+AM162)</f>
        <v/>
      </c>
      <c r="AR162" s="29">
        <f>G162+L162+Q162+V162+AA162+AF162+AK162+AP162</f>
        <v/>
      </c>
      <c r="AS162" s="29">
        <f>D162+F162+I162+K162+N162+P162+S162+U162+X162+Z162+AC162+AE162+AH162+AJ162+AM162+AO162</f>
        <v/>
      </c>
      <c r="AT162" s="29">
        <f>(C162+H162+M162+R162+W162+AB162+AG162+AL162)-AR161</f>
        <v/>
      </c>
    </row>
    <row r="163">
      <c r="B163" t="n">
        <v>158</v>
      </c>
      <c r="C163" s="29">
        <f>N(G162)*(1+N('Debt Payoff'!$D$7)/12)</f>
        <v/>
      </c>
      <c r="D163" s="29">
        <f>MIN(C163,N('Debt Payoff'!$E$7))</f>
        <v/>
      </c>
      <c r="E163" s="29">
        <f>C163-D163</f>
        <v/>
      </c>
      <c r="F163" s="29">
        <f>MAX(0,MIN(E163,$AQ163-SUMIF($C$4:$AP$4,"&lt;"&amp;E$4,$C163:$AP163)))</f>
        <v/>
      </c>
      <c r="G163" s="29">
        <f>ROUND(E163-F163,2)</f>
        <v/>
      </c>
      <c r="H163" s="29">
        <f>N(L162)*(1+N('Debt Payoff'!$D$8)/12)</f>
        <v/>
      </c>
      <c r="I163" s="29">
        <f>MIN(H163,N('Debt Payoff'!$E$8))</f>
        <v/>
      </c>
      <c r="J163" s="29">
        <f>H163-I163</f>
        <v/>
      </c>
      <c r="K163" s="29">
        <f>MAX(0,MIN(J163,$AQ163-SUMIF($C$4:$AP$4,"&lt;"&amp;J$4,$C163:$AP163)))</f>
        <v/>
      </c>
      <c r="L163" s="29">
        <f>ROUND(J163-K163,2)</f>
        <v/>
      </c>
      <c r="M163" s="29">
        <f>N(Q162)*(1+N('Debt Payoff'!$D$9)/12)</f>
        <v/>
      </c>
      <c r="N163" s="29">
        <f>MIN(M163,N('Debt Payoff'!$E$9))</f>
        <v/>
      </c>
      <c r="O163" s="29">
        <f>M163-N163</f>
        <v/>
      </c>
      <c r="P163" s="29">
        <f>MAX(0,MIN(O163,$AQ163-SUMIF($C$4:$AP$4,"&lt;"&amp;O$4,$C163:$AP163)))</f>
        <v/>
      </c>
      <c r="Q163" s="29">
        <f>ROUND(O163-P163,2)</f>
        <v/>
      </c>
      <c r="R163" s="29">
        <f>N(V162)*(1+N('Debt Payoff'!$D$10)/12)</f>
        <v/>
      </c>
      <c r="S163" s="29">
        <f>MIN(R163,N('Debt Payoff'!$E$10))</f>
        <v/>
      </c>
      <c r="T163" s="29">
        <f>R163-S163</f>
        <v/>
      </c>
      <c r="U163" s="29">
        <f>MAX(0,MIN(T163,$AQ163-SUMIF($C$4:$AP$4,"&lt;"&amp;T$4,$C163:$AP163)))</f>
        <v/>
      </c>
      <c r="V163" s="29">
        <f>ROUND(T163-U163,2)</f>
        <v/>
      </c>
      <c r="W163" s="29">
        <f>N(AA162)*(1+N('Debt Payoff'!$D$11)/12)</f>
        <v/>
      </c>
      <c r="X163" s="29">
        <f>MIN(W163,N('Debt Payoff'!$E$11))</f>
        <v/>
      </c>
      <c r="Y163" s="29">
        <f>W163-X163</f>
        <v/>
      </c>
      <c r="Z163" s="29">
        <f>MAX(0,MIN(Y163,$AQ163-SUMIF($C$4:$AP$4,"&lt;"&amp;Y$4,$C163:$AP163)))</f>
        <v/>
      </c>
      <c r="AA163" s="29">
        <f>ROUND(Y163-Z163,2)</f>
        <v/>
      </c>
      <c r="AB163" s="29">
        <f>N(AF162)*(1+N('Debt Payoff'!$D$12)/12)</f>
        <v/>
      </c>
      <c r="AC163" s="29">
        <f>MIN(AB163,N('Debt Payoff'!$E$12))</f>
        <v/>
      </c>
      <c r="AD163" s="29">
        <f>AB163-AC163</f>
        <v/>
      </c>
      <c r="AE163" s="29">
        <f>MAX(0,MIN(AD163,$AQ163-SUMIF($C$4:$AP$4,"&lt;"&amp;AD$4,$C163:$AP163)))</f>
        <v/>
      </c>
      <c r="AF163" s="29">
        <f>ROUND(AD163-AE163,2)</f>
        <v/>
      </c>
      <c r="AG163" s="29">
        <f>N(AK162)*(1+N('Debt Payoff'!$D$13)/12)</f>
        <v/>
      </c>
      <c r="AH163" s="29">
        <f>MIN(AG163,N('Debt Payoff'!$E$13))</f>
        <v/>
      </c>
      <c r="AI163" s="29">
        <f>AG163-AH163</f>
        <v/>
      </c>
      <c r="AJ163" s="29">
        <f>MAX(0,MIN(AI163,$AQ163-SUMIF($C$4:$AP$4,"&lt;"&amp;AI$4,$C163:$AP163)))</f>
        <v/>
      </c>
      <c r="AK163" s="29">
        <f>ROUND(AI163-AJ163,2)</f>
        <v/>
      </c>
      <c r="AL163" s="29">
        <f>N(AP162)*(1+N('Debt Payoff'!$D$14)/12)</f>
        <v/>
      </c>
      <c r="AM163" s="29">
        <f>MIN(AL163,N('Debt Payoff'!$E$14))</f>
        <v/>
      </c>
      <c r="AN163" s="29">
        <f>AL163-AM163</f>
        <v/>
      </c>
      <c r="AO163" s="29">
        <f>MAX(0,MIN(AN163,$AQ163-SUMIF($C$4:$AP$4,"&lt;"&amp;AN$4,$C163:$AP163)))</f>
        <v/>
      </c>
      <c r="AP163" s="29">
        <f>ROUND(AN163-AO163,2)</f>
        <v/>
      </c>
      <c r="AQ163" s="29">
        <f>'Debt Payoff'!$C$19-(D163+I163+N163+S163+X163+AC163+AH163+AM163)</f>
        <v/>
      </c>
      <c r="AR163" s="29">
        <f>G163+L163+Q163+V163+AA163+AF163+AK163+AP163</f>
        <v/>
      </c>
      <c r="AS163" s="29">
        <f>D163+F163+I163+K163+N163+P163+S163+U163+X163+Z163+AC163+AE163+AH163+AJ163+AM163+AO163</f>
        <v/>
      </c>
      <c r="AT163" s="29">
        <f>(C163+H163+M163+R163+W163+AB163+AG163+AL163)-AR162</f>
        <v/>
      </c>
    </row>
    <row r="164">
      <c r="B164" t="n">
        <v>159</v>
      </c>
      <c r="C164" s="29">
        <f>N(G163)*(1+N('Debt Payoff'!$D$7)/12)</f>
        <v/>
      </c>
      <c r="D164" s="29">
        <f>MIN(C164,N('Debt Payoff'!$E$7))</f>
        <v/>
      </c>
      <c r="E164" s="29">
        <f>C164-D164</f>
        <v/>
      </c>
      <c r="F164" s="29">
        <f>MAX(0,MIN(E164,$AQ164-SUMIF($C$4:$AP$4,"&lt;"&amp;E$4,$C164:$AP164)))</f>
        <v/>
      </c>
      <c r="G164" s="29">
        <f>ROUND(E164-F164,2)</f>
        <v/>
      </c>
      <c r="H164" s="29">
        <f>N(L163)*(1+N('Debt Payoff'!$D$8)/12)</f>
        <v/>
      </c>
      <c r="I164" s="29">
        <f>MIN(H164,N('Debt Payoff'!$E$8))</f>
        <v/>
      </c>
      <c r="J164" s="29">
        <f>H164-I164</f>
        <v/>
      </c>
      <c r="K164" s="29">
        <f>MAX(0,MIN(J164,$AQ164-SUMIF($C$4:$AP$4,"&lt;"&amp;J$4,$C164:$AP164)))</f>
        <v/>
      </c>
      <c r="L164" s="29">
        <f>ROUND(J164-K164,2)</f>
        <v/>
      </c>
      <c r="M164" s="29">
        <f>N(Q163)*(1+N('Debt Payoff'!$D$9)/12)</f>
        <v/>
      </c>
      <c r="N164" s="29">
        <f>MIN(M164,N('Debt Payoff'!$E$9))</f>
        <v/>
      </c>
      <c r="O164" s="29">
        <f>M164-N164</f>
        <v/>
      </c>
      <c r="P164" s="29">
        <f>MAX(0,MIN(O164,$AQ164-SUMIF($C$4:$AP$4,"&lt;"&amp;O$4,$C164:$AP164)))</f>
        <v/>
      </c>
      <c r="Q164" s="29">
        <f>ROUND(O164-P164,2)</f>
        <v/>
      </c>
      <c r="R164" s="29">
        <f>N(V163)*(1+N('Debt Payoff'!$D$10)/12)</f>
        <v/>
      </c>
      <c r="S164" s="29">
        <f>MIN(R164,N('Debt Payoff'!$E$10))</f>
        <v/>
      </c>
      <c r="T164" s="29">
        <f>R164-S164</f>
        <v/>
      </c>
      <c r="U164" s="29">
        <f>MAX(0,MIN(T164,$AQ164-SUMIF($C$4:$AP$4,"&lt;"&amp;T$4,$C164:$AP164)))</f>
        <v/>
      </c>
      <c r="V164" s="29">
        <f>ROUND(T164-U164,2)</f>
        <v/>
      </c>
      <c r="W164" s="29">
        <f>N(AA163)*(1+N('Debt Payoff'!$D$11)/12)</f>
        <v/>
      </c>
      <c r="X164" s="29">
        <f>MIN(W164,N('Debt Payoff'!$E$11))</f>
        <v/>
      </c>
      <c r="Y164" s="29">
        <f>W164-X164</f>
        <v/>
      </c>
      <c r="Z164" s="29">
        <f>MAX(0,MIN(Y164,$AQ164-SUMIF($C$4:$AP$4,"&lt;"&amp;Y$4,$C164:$AP164)))</f>
        <v/>
      </c>
      <c r="AA164" s="29">
        <f>ROUND(Y164-Z164,2)</f>
        <v/>
      </c>
      <c r="AB164" s="29">
        <f>N(AF163)*(1+N('Debt Payoff'!$D$12)/12)</f>
        <v/>
      </c>
      <c r="AC164" s="29">
        <f>MIN(AB164,N('Debt Payoff'!$E$12))</f>
        <v/>
      </c>
      <c r="AD164" s="29">
        <f>AB164-AC164</f>
        <v/>
      </c>
      <c r="AE164" s="29">
        <f>MAX(0,MIN(AD164,$AQ164-SUMIF($C$4:$AP$4,"&lt;"&amp;AD$4,$C164:$AP164)))</f>
        <v/>
      </c>
      <c r="AF164" s="29">
        <f>ROUND(AD164-AE164,2)</f>
        <v/>
      </c>
      <c r="AG164" s="29">
        <f>N(AK163)*(1+N('Debt Payoff'!$D$13)/12)</f>
        <v/>
      </c>
      <c r="AH164" s="29">
        <f>MIN(AG164,N('Debt Payoff'!$E$13))</f>
        <v/>
      </c>
      <c r="AI164" s="29">
        <f>AG164-AH164</f>
        <v/>
      </c>
      <c r="AJ164" s="29">
        <f>MAX(0,MIN(AI164,$AQ164-SUMIF($C$4:$AP$4,"&lt;"&amp;AI$4,$C164:$AP164)))</f>
        <v/>
      </c>
      <c r="AK164" s="29">
        <f>ROUND(AI164-AJ164,2)</f>
        <v/>
      </c>
      <c r="AL164" s="29">
        <f>N(AP163)*(1+N('Debt Payoff'!$D$14)/12)</f>
        <v/>
      </c>
      <c r="AM164" s="29">
        <f>MIN(AL164,N('Debt Payoff'!$E$14))</f>
        <v/>
      </c>
      <c r="AN164" s="29">
        <f>AL164-AM164</f>
        <v/>
      </c>
      <c r="AO164" s="29">
        <f>MAX(0,MIN(AN164,$AQ164-SUMIF($C$4:$AP$4,"&lt;"&amp;AN$4,$C164:$AP164)))</f>
        <v/>
      </c>
      <c r="AP164" s="29">
        <f>ROUND(AN164-AO164,2)</f>
        <v/>
      </c>
      <c r="AQ164" s="29">
        <f>'Debt Payoff'!$C$19-(D164+I164+N164+S164+X164+AC164+AH164+AM164)</f>
        <v/>
      </c>
      <c r="AR164" s="29">
        <f>G164+L164+Q164+V164+AA164+AF164+AK164+AP164</f>
        <v/>
      </c>
      <c r="AS164" s="29">
        <f>D164+F164+I164+K164+N164+P164+S164+U164+X164+Z164+AC164+AE164+AH164+AJ164+AM164+AO164</f>
        <v/>
      </c>
      <c r="AT164" s="29">
        <f>(C164+H164+M164+R164+W164+AB164+AG164+AL164)-AR163</f>
        <v/>
      </c>
    </row>
    <row r="165">
      <c r="B165" t="n">
        <v>160</v>
      </c>
      <c r="C165" s="29">
        <f>N(G164)*(1+N('Debt Payoff'!$D$7)/12)</f>
        <v/>
      </c>
      <c r="D165" s="29">
        <f>MIN(C165,N('Debt Payoff'!$E$7))</f>
        <v/>
      </c>
      <c r="E165" s="29">
        <f>C165-D165</f>
        <v/>
      </c>
      <c r="F165" s="29">
        <f>MAX(0,MIN(E165,$AQ165-SUMIF($C$4:$AP$4,"&lt;"&amp;E$4,$C165:$AP165)))</f>
        <v/>
      </c>
      <c r="G165" s="29">
        <f>ROUND(E165-F165,2)</f>
        <v/>
      </c>
      <c r="H165" s="29">
        <f>N(L164)*(1+N('Debt Payoff'!$D$8)/12)</f>
        <v/>
      </c>
      <c r="I165" s="29">
        <f>MIN(H165,N('Debt Payoff'!$E$8))</f>
        <v/>
      </c>
      <c r="J165" s="29">
        <f>H165-I165</f>
        <v/>
      </c>
      <c r="K165" s="29">
        <f>MAX(0,MIN(J165,$AQ165-SUMIF($C$4:$AP$4,"&lt;"&amp;J$4,$C165:$AP165)))</f>
        <v/>
      </c>
      <c r="L165" s="29">
        <f>ROUND(J165-K165,2)</f>
        <v/>
      </c>
      <c r="M165" s="29">
        <f>N(Q164)*(1+N('Debt Payoff'!$D$9)/12)</f>
        <v/>
      </c>
      <c r="N165" s="29">
        <f>MIN(M165,N('Debt Payoff'!$E$9))</f>
        <v/>
      </c>
      <c r="O165" s="29">
        <f>M165-N165</f>
        <v/>
      </c>
      <c r="P165" s="29">
        <f>MAX(0,MIN(O165,$AQ165-SUMIF($C$4:$AP$4,"&lt;"&amp;O$4,$C165:$AP165)))</f>
        <v/>
      </c>
      <c r="Q165" s="29">
        <f>ROUND(O165-P165,2)</f>
        <v/>
      </c>
      <c r="R165" s="29">
        <f>N(V164)*(1+N('Debt Payoff'!$D$10)/12)</f>
        <v/>
      </c>
      <c r="S165" s="29">
        <f>MIN(R165,N('Debt Payoff'!$E$10))</f>
        <v/>
      </c>
      <c r="T165" s="29">
        <f>R165-S165</f>
        <v/>
      </c>
      <c r="U165" s="29">
        <f>MAX(0,MIN(T165,$AQ165-SUMIF($C$4:$AP$4,"&lt;"&amp;T$4,$C165:$AP165)))</f>
        <v/>
      </c>
      <c r="V165" s="29">
        <f>ROUND(T165-U165,2)</f>
        <v/>
      </c>
      <c r="W165" s="29">
        <f>N(AA164)*(1+N('Debt Payoff'!$D$11)/12)</f>
        <v/>
      </c>
      <c r="X165" s="29">
        <f>MIN(W165,N('Debt Payoff'!$E$11))</f>
        <v/>
      </c>
      <c r="Y165" s="29">
        <f>W165-X165</f>
        <v/>
      </c>
      <c r="Z165" s="29">
        <f>MAX(0,MIN(Y165,$AQ165-SUMIF($C$4:$AP$4,"&lt;"&amp;Y$4,$C165:$AP165)))</f>
        <v/>
      </c>
      <c r="AA165" s="29">
        <f>ROUND(Y165-Z165,2)</f>
        <v/>
      </c>
      <c r="AB165" s="29">
        <f>N(AF164)*(1+N('Debt Payoff'!$D$12)/12)</f>
        <v/>
      </c>
      <c r="AC165" s="29">
        <f>MIN(AB165,N('Debt Payoff'!$E$12))</f>
        <v/>
      </c>
      <c r="AD165" s="29">
        <f>AB165-AC165</f>
        <v/>
      </c>
      <c r="AE165" s="29">
        <f>MAX(0,MIN(AD165,$AQ165-SUMIF($C$4:$AP$4,"&lt;"&amp;AD$4,$C165:$AP165)))</f>
        <v/>
      </c>
      <c r="AF165" s="29">
        <f>ROUND(AD165-AE165,2)</f>
        <v/>
      </c>
      <c r="AG165" s="29">
        <f>N(AK164)*(1+N('Debt Payoff'!$D$13)/12)</f>
        <v/>
      </c>
      <c r="AH165" s="29">
        <f>MIN(AG165,N('Debt Payoff'!$E$13))</f>
        <v/>
      </c>
      <c r="AI165" s="29">
        <f>AG165-AH165</f>
        <v/>
      </c>
      <c r="AJ165" s="29">
        <f>MAX(0,MIN(AI165,$AQ165-SUMIF($C$4:$AP$4,"&lt;"&amp;AI$4,$C165:$AP165)))</f>
        <v/>
      </c>
      <c r="AK165" s="29">
        <f>ROUND(AI165-AJ165,2)</f>
        <v/>
      </c>
      <c r="AL165" s="29">
        <f>N(AP164)*(1+N('Debt Payoff'!$D$14)/12)</f>
        <v/>
      </c>
      <c r="AM165" s="29">
        <f>MIN(AL165,N('Debt Payoff'!$E$14))</f>
        <v/>
      </c>
      <c r="AN165" s="29">
        <f>AL165-AM165</f>
        <v/>
      </c>
      <c r="AO165" s="29">
        <f>MAX(0,MIN(AN165,$AQ165-SUMIF($C$4:$AP$4,"&lt;"&amp;AN$4,$C165:$AP165)))</f>
        <v/>
      </c>
      <c r="AP165" s="29">
        <f>ROUND(AN165-AO165,2)</f>
        <v/>
      </c>
      <c r="AQ165" s="29">
        <f>'Debt Payoff'!$C$19-(D165+I165+N165+S165+X165+AC165+AH165+AM165)</f>
        <v/>
      </c>
      <c r="AR165" s="29">
        <f>G165+L165+Q165+V165+AA165+AF165+AK165+AP165</f>
        <v/>
      </c>
      <c r="AS165" s="29">
        <f>D165+F165+I165+K165+N165+P165+S165+U165+X165+Z165+AC165+AE165+AH165+AJ165+AM165+AO165</f>
        <v/>
      </c>
      <c r="AT165" s="29">
        <f>(C165+H165+M165+R165+W165+AB165+AG165+AL165)-AR164</f>
        <v/>
      </c>
    </row>
    <row r="166">
      <c r="B166" t="n">
        <v>161</v>
      </c>
      <c r="C166" s="29">
        <f>N(G165)*(1+N('Debt Payoff'!$D$7)/12)</f>
        <v/>
      </c>
      <c r="D166" s="29">
        <f>MIN(C166,N('Debt Payoff'!$E$7))</f>
        <v/>
      </c>
      <c r="E166" s="29">
        <f>C166-D166</f>
        <v/>
      </c>
      <c r="F166" s="29">
        <f>MAX(0,MIN(E166,$AQ166-SUMIF($C$4:$AP$4,"&lt;"&amp;E$4,$C166:$AP166)))</f>
        <v/>
      </c>
      <c r="G166" s="29">
        <f>ROUND(E166-F166,2)</f>
        <v/>
      </c>
      <c r="H166" s="29">
        <f>N(L165)*(1+N('Debt Payoff'!$D$8)/12)</f>
        <v/>
      </c>
      <c r="I166" s="29">
        <f>MIN(H166,N('Debt Payoff'!$E$8))</f>
        <v/>
      </c>
      <c r="J166" s="29">
        <f>H166-I166</f>
        <v/>
      </c>
      <c r="K166" s="29">
        <f>MAX(0,MIN(J166,$AQ166-SUMIF($C$4:$AP$4,"&lt;"&amp;J$4,$C166:$AP166)))</f>
        <v/>
      </c>
      <c r="L166" s="29">
        <f>ROUND(J166-K166,2)</f>
        <v/>
      </c>
      <c r="M166" s="29">
        <f>N(Q165)*(1+N('Debt Payoff'!$D$9)/12)</f>
        <v/>
      </c>
      <c r="N166" s="29">
        <f>MIN(M166,N('Debt Payoff'!$E$9))</f>
        <v/>
      </c>
      <c r="O166" s="29">
        <f>M166-N166</f>
        <v/>
      </c>
      <c r="P166" s="29">
        <f>MAX(0,MIN(O166,$AQ166-SUMIF($C$4:$AP$4,"&lt;"&amp;O$4,$C166:$AP166)))</f>
        <v/>
      </c>
      <c r="Q166" s="29">
        <f>ROUND(O166-P166,2)</f>
        <v/>
      </c>
      <c r="R166" s="29">
        <f>N(V165)*(1+N('Debt Payoff'!$D$10)/12)</f>
        <v/>
      </c>
      <c r="S166" s="29">
        <f>MIN(R166,N('Debt Payoff'!$E$10))</f>
        <v/>
      </c>
      <c r="T166" s="29">
        <f>R166-S166</f>
        <v/>
      </c>
      <c r="U166" s="29">
        <f>MAX(0,MIN(T166,$AQ166-SUMIF($C$4:$AP$4,"&lt;"&amp;T$4,$C166:$AP166)))</f>
        <v/>
      </c>
      <c r="V166" s="29">
        <f>ROUND(T166-U166,2)</f>
        <v/>
      </c>
      <c r="W166" s="29">
        <f>N(AA165)*(1+N('Debt Payoff'!$D$11)/12)</f>
        <v/>
      </c>
      <c r="X166" s="29">
        <f>MIN(W166,N('Debt Payoff'!$E$11))</f>
        <v/>
      </c>
      <c r="Y166" s="29">
        <f>W166-X166</f>
        <v/>
      </c>
      <c r="Z166" s="29">
        <f>MAX(0,MIN(Y166,$AQ166-SUMIF($C$4:$AP$4,"&lt;"&amp;Y$4,$C166:$AP166)))</f>
        <v/>
      </c>
      <c r="AA166" s="29">
        <f>ROUND(Y166-Z166,2)</f>
        <v/>
      </c>
      <c r="AB166" s="29">
        <f>N(AF165)*(1+N('Debt Payoff'!$D$12)/12)</f>
        <v/>
      </c>
      <c r="AC166" s="29">
        <f>MIN(AB166,N('Debt Payoff'!$E$12))</f>
        <v/>
      </c>
      <c r="AD166" s="29">
        <f>AB166-AC166</f>
        <v/>
      </c>
      <c r="AE166" s="29">
        <f>MAX(0,MIN(AD166,$AQ166-SUMIF($C$4:$AP$4,"&lt;"&amp;AD$4,$C166:$AP166)))</f>
        <v/>
      </c>
      <c r="AF166" s="29">
        <f>ROUND(AD166-AE166,2)</f>
        <v/>
      </c>
      <c r="AG166" s="29">
        <f>N(AK165)*(1+N('Debt Payoff'!$D$13)/12)</f>
        <v/>
      </c>
      <c r="AH166" s="29">
        <f>MIN(AG166,N('Debt Payoff'!$E$13))</f>
        <v/>
      </c>
      <c r="AI166" s="29">
        <f>AG166-AH166</f>
        <v/>
      </c>
      <c r="AJ166" s="29">
        <f>MAX(0,MIN(AI166,$AQ166-SUMIF($C$4:$AP$4,"&lt;"&amp;AI$4,$C166:$AP166)))</f>
        <v/>
      </c>
      <c r="AK166" s="29">
        <f>ROUND(AI166-AJ166,2)</f>
        <v/>
      </c>
      <c r="AL166" s="29">
        <f>N(AP165)*(1+N('Debt Payoff'!$D$14)/12)</f>
        <v/>
      </c>
      <c r="AM166" s="29">
        <f>MIN(AL166,N('Debt Payoff'!$E$14))</f>
        <v/>
      </c>
      <c r="AN166" s="29">
        <f>AL166-AM166</f>
        <v/>
      </c>
      <c r="AO166" s="29">
        <f>MAX(0,MIN(AN166,$AQ166-SUMIF($C$4:$AP$4,"&lt;"&amp;AN$4,$C166:$AP166)))</f>
        <v/>
      </c>
      <c r="AP166" s="29">
        <f>ROUND(AN166-AO166,2)</f>
        <v/>
      </c>
      <c r="AQ166" s="29">
        <f>'Debt Payoff'!$C$19-(D166+I166+N166+S166+X166+AC166+AH166+AM166)</f>
        <v/>
      </c>
      <c r="AR166" s="29">
        <f>G166+L166+Q166+V166+AA166+AF166+AK166+AP166</f>
        <v/>
      </c>
      <c r="AS166" s="29">
        <f>D166+F166+I166+K166+N166+P166+S166+U166+X166+Z166+AC166+AE166+AH166+AJ166+AM166+AO166</f>
        <v/>
      </c>
      <c r="AT166" s="29">
        <f>(C166+H166+M166+R166+W166+AB166+AG166+AL166)-AR165</f>
        <v/>
      </c>
    </row>
    <row r="167">
      <c r="B167" t="n">
        <v>162</v>
      </c>
      <c r="C167" s="29">
        <f>N(G166)*(1+N('Debt Payoff'!$D$7)/12)</f>
        <v/>
      </c>
      <c r="D167" s="29">
        <f>MIN(C167,N('Debt Payoff'!$E$7))</f>
        <v/>
      </c>
      <c r="E167" s="29">
        <f>C167-D167</f>
        <v/>
      </c>
      <c r="F167" s="29">
        <f>MAX(0,MIN(E167,$AQ167-SUMIF($C$4:$AP$4,"&lt;"&amp;E$4,$C167:$AP167)))</f>
        <v/>
      </c>
      <c r="G167" s="29">
        <f>ROUND(E167-F167,2)</f>
        <v/>
      </c>
      <c r="H167" s="29">
        <f>N(L166)*(1+N('Debt Payoff'!$D$8)/12)</f>
        <v/>
      </c>
      <c r="I167" s="29">
        <f>MIN(H167,N('Debt Payoff'!$E$8))</f>
        <v/>
      </c>
      <c r="J167" s="29">
        <f>H167-I167</f>
        <v/>
      </c>
      <c r="K167" s="29">
        <f>MAX(0,MIN(J167,$AQ167-SUMIF($C$4:$AP$4,"&lt;"&amp;J$4,$C167:$AP167)))</f>
        <v/>
      </c>
      <c r="L167" s="29">
        <f>ROUND(J167-K167,2)</f>
        <v/>
      </c>
      <c r="M167" s="29">
        <f>N(Q166)*(1+N('Debt Payoff'!$D$9)/12)</f>
        <v/>
      </c>
      <c r="N167" s="29">
        <f>MIN(M167,N('Debt Payoff'!$E$9))</f>
        <v/>
      </c>
      <c r="O167" s="29">
        <f>M167-N167</f>
        <v/>
      </c>
      <c r="P167" s="29">
        <f>MAX(0,MIN(O167,$AQ167-SUMIF($C$4:$AP$4,"&lt;"&amp;O$4,$C167:$AP167)))</f>
        <v/>
      </c>
      <c r="Q167" s="29">
        <f>ROUND(O167-P167,2)</f>
        <v/>
      </c>
      <c r="R167" s="29">
        <f>N(V166)*(1+N('Debt Payoff'!$D$10)/12)</f>
        <v/>
      </c>
      <c r="S167" s="29">
        <f>MIN(R167,N('Debt Payoff'!$E$10))</f>
        <v/>
      </c>
      <c r="T167" s="29">
        <f>R167-S167</f>
        <v/>
      </c>
      <c r="U167" s="29">
        <f>MAX(0,MIN(T167,$AQ167-SUMIF($C$4:$AP$4,"&lt;"&amp;T$4,$C167:$AP167)))</f>
        <v/>
      </c>
      <c r="V167" s="29">
        <f>ROUND(T167-U167,2)</f>
        <v/>
      </c>
      <c r="W167" s="29">
        <f>N(AA166)*(1+N('Debt Payoff'!$D$11)/12)</f>
        <v/>
      </c>
      <c r="X167" s="29">
        <f>MIN(W167,N('Debt Payoff'!$E$11))</f>
        <v/>
      </c>
      <c r="Y167" s="29">
        <f>W167-X167</f>
        <v/>
      </c>
      <c r="Z167" s="29">
        <f>MAX(0,MIN(Y167,$AQ167-SUMIF($C$4:$AP$4,"&lt;"&amp;Y$4,$C167:$AP167)))</f>
        <v/>
      </c>
      <c r="AA167" s="29">
        <f>ROUND(Y167-Z167,2)</f>
        <v/>
      </c>
      <c r="AB167" s="29">
        <f>N(AF166)*(1+N('Debt Payoff'!$D$12)/12)</f>
        <v/>
      </c>
      <c r="AC167" s="29">
        <f>MIN(AB167,N('Debt Payoff'!$E$12))</f>
        <v/>
      </c>
      <c r="AD167" s="29">
        <f>AB167-AC167</f>
        <v/>
      </c>
      <c r="AE167" s="29">
        <f>MAX(0,MIN(AD167,$AQ167-SUMIF($C$4:$AP$4,"&lt;"&amp;AD$4,$C167:$AP167)))</f>
        <v/>
      </c>
      <c r="AF167" s="29">
        <f>ROUND(AD167-AE167,2)</f>
        <v/>
      </c>
      <c r="AG167" s="29">
        <f>N(AK166)*(1+N('Debt Payoff'!$D$13)/12)</f>
        <v/>
      </c>
      <c r="AH167" s="29">
        <f>MIN(AG167,N('Debt Payoff'!$E$13))</f>
        <v/>
      </c>
      <c r="AI167" s="29">
        <f>AG167-AH167</f>
        <v/>
      </c>
      <c r="AJ167" s="29">
        <f>MAX(0,MIN(AI167,$AQ167-SUMIF($C$4:$AP$4,"&lt;"&amp;AI$4,$C167:$AP167)))</f>
        <v/>
      </c>
      <c r="AK167" s="29">
        <f>ROUND(AI167-AJ167,2)</f>
        <v/>
      </c>
      <c r="AL167" s="29">
        <f>N(AP166)*(1+N('Debt Payoff'!$D$14)/12)</f>
        <v/>
      </c>
      <c r="AM167" s="29">
        <f>MIN(AL167,N('Debt Payoff'!$E$14))</f>
        <v/>
      </c>
      <c r="AN167" s="29">
        <f>AL167-AM167</f>
        <v/>
      </c>
      <c r="AO167" s="29">
        <f>MAX(0,MIN(AN167,$AQ167-SUMIF($C$4:$AP$4,"&lt;"&amp;AN$4,$C167:$AP167)))</f>
        <v/>
      </c>
      <c r="AP167" s="29">
        <f>ROUND(AN167-AO167,2)</f>
        <v/>
      </c>
      <c r="AQ167" s="29">
        <f>'Debt Payoff'!$C$19-(D167+I167+N167+S167+X167+AC167+AH167+AM167)</f>
        <v/>
      </c>
      <c r="AR167" s="29">
        <f>G167+L167+Q167+V167+AA167+AF167+AK167+AP167</f>
        <v/>
      </c>
      <c r="AS167" s="29">
        <f>D167+F167+I167+K167+N167+P167+S167+U167+X167+Z167+AC167+AE167+AH167+AJ167+AM167+AO167</f>
        <v/>
      </c>
      <c r="AT167" s="29">
        <f>(C167+H167+M167+R167+W167+AB167+AG167+AL167)-AR166</f>
        <v/>
      </c>
    </row>
    <row r="168">
      <c r="B168" t="n">
        <v>163</v>
      </c>
      <c r="C168" s="29">
        <f>N(G167)*(1+N('Debt Payoff'!$D$7)/12)</f>
        <v/>
      </c>
      <c r="D168" s="29">
        <f>MIN(C168,N('Debt Payoff'!$E$7))</f>
        <v/>
      </c>
      <c r="E168" s="29">
        <f>C168-D168</f>
        <v/>
      </c>
      <c r="F168" s="29">
        <f>MAX(0,MIN(E168,$AQ168-SUMIF($C$4:$AP$4,"&lt;"&amp;E$4,$C168:$AP168)))</f>
        <v/>
      </c>
      <c r="G168" s="29">
        <f>ROUND(E168-F168,2)</f>
        <v/>
      </c>
      <c r="H168" s="29">
        <f>N(L167)*(1+N('Debt Payoff'!$D$8)/12)</f>
        <v/>
      </c>
      <c r="I168" s="29">
        <f>MIN(H168,N('Debt Payoff'!$E$8))</f>
        <v/>
      </c>
      <c r="J168" s="29">
        <f>H168-I168</f>
        <v/>
      </c>
      <c r="K168" s="29">
        <f>MAX(0,MIN(J168,$AQ168-SUMIF($C$4:$AP$4,"&lt;"&amp;J$4,$C168:$AP168)))</f>
        <v/>
      </c>
      <c r="L168" s="29">
        <f>ROUND(J168-K168,2)</f>
        <v/>
      </c>
      <c r="M168" s="29">
        <f>N(Q167)*(1+N('Debt Payoff'!$D$9)/12)</f>
        <v/>
      </c>
      <c r="N168" s="29">
        <f>MIN(M168,N('Debt Payoff'!$E$9))</f>
        <v/>
      </c>
      <c r="O168" s="29">
        <f>M168-N168</f>
        <v/>
      </c>
      <c r="P168" s="29">
        <f>MAX(0,MIN(O168,$AQ168-SUMIF($C$4:$AP$4,"&lt;"&amp;O$4,$C168:$AP168)))</f>
        <v/>
      </c>
      <c r="Q168" s="29">
        <f>ROUND(O168-P168,2)</f>
        <v/>
      </c>
      <c r="R168" s="29">
        <f>N(V167)*(1+N('Debt Payoff'!$D$10)/12)</f>
        <v/>
      </c>
      <c r="S168" s="29">
        <f>MIN(R168,N('Debt Payoff'!$E$10))</f>
        <v/>
      </c>
      <c r="T168" s="29">
        <f>R168-S168</f>
        <v/>
      </c>
      <c r="U168" s="29">
        <f>MAX(0,MIN(T168,$AQ168-SUMIF($C$4:$AP$4,"&lt;"&amp;T$4,$C168:$AP168)))</f>
        <v/>
      </c>
      <c r="V168" s="29">
        <f>ROUND(T168-U168,2)</f>
        <v/>
      </c>
      <c r="W168" s="29">
        <f>N(AA167)*(1+N('Debt Payoff'!$D$11)/12)</f>
        <v/>
      </c>
      <c r="X168" s="29">
        <f>MIN(W168,N('Debt Payoff'!$E$11))</f>
        <v/>
      </c>
      <c r="Y168" s="29">
        <f>W168-X168</f>
        <v/>
      </c>
      <c r="Z168" s="29">
        <f>MAX(0,MIN(Y168,$AQ168-SUMIF($C$4:$AP$4,"&lt;"&amp;Y$4,$C168:$AP168)))</f>
        <v/>
      </c>
      <c r="AA168" s="29">
        <f>ROUND(Y168-Z168,2)</f>
        <v/>
      </c>
      <c r="AB168" s="29">
        <f>N(AF167)*(1+N('Debt Payoff'!$D$12)/12)</f>
        <v/>
      </c>
      <c r="AC168" s="29">
        <f>MIN(AB168,N('Debt Payoff'!$E$12))</f>
        <v/>
      </c>
      <c r="AD168" s="29">
        <f>AB168-AC168</f>
        <v/>
      </c>
      <c r="AE168" s="29">
        <f>MAX(0,MIN(AD168,$AQ168-SUMIF($C$4:$AP$4,"&lt;"&amp;AD$4,$C168:$AP168)))</f>
        <v/>
      </c>
      <c r="AF168" s="29">
        <f>ROUND(AD168-AE168,2)</f>
        <v/>
      </c>
      <c r="AG168" s="29">
        <f>N(AK167)*(1+N('Debt Payoff'!$D$13)/12)</f>
        <v/>
      </c>
      <c r="AH168" s="29">
        <f>MIN(AG168,N('Debt Payoff'!$E$13))</f>
        <v/>
      </c>
      <c r="AI168" s="29">
        <f>AG168-AH168</f>
        <v/>
      </c>
      <c r="AJ168" s="29">
        <f>MAX(0,MIN(AI168,$AQ168-SUMIF($C$4:$AP$4,"&lt;"&amp;AI$4,$C168:$AP168)))</f>
        <v/>
      </c>
      <c r="AK168" s="29">
        <f>ROUND(AI168-AJ168,2)</f>
        <v/>
      </c>
      <c r="AL168" s="29">
        <f>N(AP167)*(1+N('Debt Payoff'!$D$14)/12)</f>
        <v/>
      </c>
      <c r="AM168" s="29">
        <f>MIN(AL168,N('Debt Payoff'!$E$14))</f>
        <v/>
      </c>
      <c r="AN168" s="29">
        <f>AL168-AM168</f>
        <v/>
      </c>
      <c r="AO168" s="29">
        <f>MAX(0,MIN(AN168,$AQ168-SUMIF($C$4:$AP$4,"&lt;"&amp;AN$4,$C168:$AP168)))</f>
        <v/>
      </c>
      <c r="AP168" s="29">
        <f>ROUND(AN168-AO168,2)</f>
        <v/>
      </c>
      <c r="AQ168" s="29">
        <f>'Debt Payoff'!$C$19-(D168+I168+N168+S168+X168+AC168+AH168+AM168)</f>
        <v/>
      </c>
      <c r="AR168" s="29">
        <f>G168+L168+Q168+V168+AA168+AF168+AK168+AP168</f>
        <v/>
      </c>
      <c r="AS168" s="29">
        <f>D168+F168+I168+K168+N168+P168+S168+U168+X168+Z168+AC168+AE168+AH168+AJ168+AM168+AO168</f>
        <v/>
      </c>
      <c r="AT168" s="29">
        <f>(C168+H168+M168+R168+W168+AB168+AG168+AL168)-AR167</f>
        <v/>
      </c>
    </row>
    <row r="169">
      <c r="B169" t="n">
        <v>164</v>
      </c>
      <c r="C169" s="29">
        <f>N(G168)*(1+N('Debt Payoff'!$D$7)/12)</f>
        <v/>
      </c>
      <c r="D169" s="29">
        <f>MIN(C169,N('Debt Payoff'!$E$7))</f>
        <v/>
      </c>
      <c r="E169" s="29">
        <f>C169-D169</f>
        <v/>
      </c>
      <c r="F169" s="29">
        <f>MAX(0,MIN(E169,$AQ169-SUMIF($C$4:$AP$4,"&lt;"&amp;E$4,$C169:$AP169)))</f>
        <v/>
      </c>
      <c r="G169" s="29">
        <f>ROUND(E169-F169,2)</f>
        <v/>
      </c>
      <c r="H169" s="29">
        <f>N(L168)*(1+N('Debt Payoff'!$D$8)/12)</f>
        <v/>
      </c>
      <c r="I169" s="29">
        <f>MIN(H169,N('Debt Payoff'!$E$8))</f>
        <v/>
      </c>
      <c r="J169" s="29">
        <f>H169-I169</f>
        <v/>
      </c>
      <c r="K169" s="29">
        <f>MAX(0,MIN(J169,$AQ169-SUMIF($C$4:$AP$4,"&lt;"&amp;J$4,$C169:$AP169)))</f>
        <v/>
      </c>
      <c r="L169" s="29">
        <f>ROUND(J169-K169,2)</f>
        <v/>
      </c>
      <c r="M169" s="29">
        <f>N(Q168)*(1+N('Debt Payoff'!$D$9)/12)</f>
        <v/>
      </c>
      <c r="N169" s="29">
        <f>MIN(M169,N('Debt Payoff'!$E$9))</f>
        <v/>
      </c>
      <c r="O169" s="29">
        <f>M169-N169</f>
        <v/>
      </c>
      <c r="P169" s="29">
        <f>MAX(0,MIN(O169,$AQ169-SUMIF($C$4:$AP$4,"&lt;"&amp;O$4,$C169:$AP169)))</f>
        <v/>
      </c>
      <c r="Q169" s="29">
        <f>ROUND(O169-P169,2)</f>
        <v/>
      </c>
      <c r="R169" s="29">
        <f>N(V168)*(1+N('Debt Payoff'!$D$10)/12)</f>
        <v/>
      </c>
      <c r="S169" s="29">
        <f>MIN(R169,N('Debt Payoff'!$E$10))</f>
        <v/>
      </c>
      <c r="T169" s="29">
        <f>R169-S169</f>
        <v/>
      </c>
      <c r="U169" s="29">
        <f>MAX(0,MIN(T169,$AQ169-SUMIF($C$4:$AP$4,"&lt;"&amp;T$4,$C169:$AP169)))</f>
        <v/>
      </c>
      <c r="V169" s="29">
        <f>ROUND(T169-U169,2)</f>
        <v/>
      </c>
      <c r="W169" s="29">
        <f>N(AA168)*(1+N('Debt Payoff'!$D$11)/12)</f>
        <v/>
      </c>
      <c r="X169" s="29">
        <f>MIN(W169,N('Debt Payoff'!$E$11))</f>
        <v/>
      </c>
      <c r="Y169" s="29">
        <f>W169-X169</f>
        <v/>
      </c>
      <c r="Z169" s="29">
        <f>MAX(0,MIN(Y169,$AQ169-SUMIF($C$4:$AP$4,"&lt;"&amp;Y$4,$C169:$AP169)))</f>
        <v/>
      </c>
      <c r="AA169" s="29">
        <f>ROUND(Y169-Z169,2)</f>
        <v/>
      </c>
      <c r="AB169" s="29">
        <f>N(AF168)*(1+N('Debt Payoff'!$D$12)/12)</f>
        <v/>
      </c>
      <c r="AC169" s="29">
        <f>MIN(AB169,N('Debt Payoff'!$E$12))</f>
        <v/>
      </c>
      <c r="AD169" s="29">
        <f>AB169-AC169</f>
        <v/>
      </c>
      <c r="AE169" s="29">
        <f>MAX(0,MIN(AD169,$AQ169-SUMIF($C$4:$AP$4,"&lt;"&amp;AD$4,$C169:$AP169)))</f>
        <v/>
      </c>
      <c r="AF169" s="29">
        <f>ROUND(AD169-AE169,2)</f>
        <v/>
      </c>
      <c r="AG169" s="29">
        <f>N(AK168)*(1+N('Debt Payoff'!$D$13)/12)</f>
        <v/>
      </c>
      <c r="AH169" s="29">
        <f>MIN(AG169,N('Debt Payoff'!$E$13))</f>
        <v/>
      </c>
      <c r="AI169" s="29">
        <f>AG169-AH169</f>
        <v/>
      </c>
      <c r="AJ169" s="29">
        <f>MAX(0,MIN(AI169,$AQ169-SUMIF($C$4:$AP$4,"&lt;"&amp;AI$4,$C169:$AP169)))</f>
        <v/>
      </c>
      <c r="AK169" s="29">
        <f>ROUND(AI169-AJ169,2)</f>
        <v/>
      </c>
      <c r="AL169" s="29">
        <f>N(AP168)*(1+N('Debt Payoff'!$D$14)/12)</f>
        <v/>
      </c>
      <c r="AM169" s="29">
        <f>MIN(AL169,N('Debt Payoff'!$E$14))</f>
        <v/>
      </c>
      <c r="AN169" s="29">
        <f>AL169-AM169</f>
        <v/>
      </c>
      <c r="AO169" s="29">
        <f>MAX(0,MIN(AN169,$AQ169-SUMIF($C$4:$AP$4,"&lt;"&amp;AN$4,$C169:$AP169)))</f>
        <v/>
      </c>
      <c r="AP169" s="29">
        <f>ROUND(AN169-AO169,2)</f>
        <v/>
      </c>
      <c r="AQ169" s="29">
        <f>'Debt Payoff'!$C$19-(D169+I169+N169+S169+X169+AC169+AH169+AM169)</f>
        <v/>
      </c>
      <c r="AR169" s="29">
        <f>G169+L169+Q169+V169+AA169+AF169+AK169+AP169</f>
        <v/>
      </c>
      <c r="AS169" s="29">
        <f>D169+F169+I169+K169+N169+P169+S169+U169+X169+Z169+AC169+AE169+AH169+AJ169+AM169+AO169</f>
        <v/>
      </c>
      <c r="AT169" s="29">
        <f>(C169+H169+M169+R169+W169+AB169+AG169+AL169)-AR168</f>
        <v/>
      </c>
    </row>
    <row r="170">
      <c r="B170" t="n">
        <v>165</v>
      </c>
      <c r="C170" s="29">
        <f>N(G169)*(1+N('Debt Payoff'!$D$7)/12)</f>
        <v/>
      </c>
      <c r="D170" s="29">
        <f>MIN(C170,N('Debt Payoff'!$E$7))</f>
        <v/>
      </c>
      <c r="E170" s="29">
        <f>C170-D170</f>
        <v/>
      </c>
      <c r="F170" s="29">
        <f>MAX(0,MIN(E170,$AQ170-SUMIF($C$4:$AP$4,"&lt;"&amp;E$4,$C170:$AP170)))</f>
        <v/>
      </c>
      <c r="G170" s="29">
        <f>ROUND(E170-F170,2)</f>
        <v/>
      </c>
      <c r="H170" s="29">
        <f>N(L169)*(1+N('Debt Payoff'!$D$8)/12)</f>
        <v/>
      </c>
      <c r="I170" s="29">
        <f>MIN(H170,N('Debt Payoff'!$E$8))</f>
        <v/>
      </c>
      <c r="J170" s="29">
        <f>H170-I170</f>
        <v/>
      </c>
      <c r="K170" s="29">
        <f>MAX(0,MIN(J170,$AQ170-SUMIF($C$4:$AP$4,"&lt;"&amp;J$4,$C170:$AP170)))</f>
        <v/>
      </c>
      <c r="L170" s="29">
        <f>ROUND(J170-K170,2)</f>
        <v/>
      </c>
      <c r="M170" s="29">
        <f>N(Q169)*(1+N('Debt Payoff'!$D$9)/12)</f>
        <v/>
      </c>
      <c r="N170" s="29">
        <f>MIN(M170,N('Debt Payoff'!$E$9))</f>
        <v/>
      </c>
      <c r="O170" s="29">
        <f>M170-N170</f>
        <v/>
      </c>
      <c r="P170" s="29">
        <f>MAX(0,MIN(O170,$AQ170-SUMIF($C$4:$AP$4,"&lt;"&amp;O$4,$C170:$AP170)))</f>
        <v/>
      </c>
      <c r="Q170" s="29">
        <f>ROUND(O170-P170,2)</f>
        <v/>
      </c>
      <c r="R170" s="29">
        <f>N(V169)*(1+N('Debt Payoff'!$D$10)/12)</f>
        <v/>
      </c>
      <c r="S170" s="29">
        <f>MIN(R170,N('Debt Payoff'!$E$10))</f>
        <v/>
      </c>
      <c r="T170" s="29">
        <f>R170-S170</f>
        <v/>
      </c>
      <c r="U170" s="29">
        <f>MAX(0,MIN(T170,$AQ170-SUMIF($C$4:$AP$4,"&lt;"&amp;T$4,$C170:$AP170)))</f>
        <v/>
      </c>
      <c r="V170" s="29">
        <f>ROUND(T170-U170,2)</f>
        <v/>
      </c>
      <c r="W170" s="29">
        <f>N(AA169)*(1+N('Debt Payoff'!$D$11)/12)</f>
        <v/>
      </c>
      <c r="X170" s="29">
        <f>MIN(W170,N('Debt Payoff'!$E$11))</f>
        <v/>
      </c>
      <c r="Y170" s="29">
        <f>W170-X170</f>
        <v/>
      </c>
      <c r="Z170" s="29">
        <f>MAX(0,MIN(Y170,$AQ170-SUMIF($C$4:$AP$4,"&lt;"&amp;Y$4,$C170:$AP170)))</f>
        <v/>
      </c>
      <c r="AA170" s="29">
        <f>ROUND(Y170-Z170,2)</f>
        <v/>
      </c>
      <c r="AB170" s="29">
        <f>N(AF169)*(1+N('Debt Payoff'!$D$12)/12)</f>
        <v/>
      </c>
      <c r="AC170" s="29">
        <f>MIN(AB170,N('Debt Payoff'!$E$12))</f>
        <v/>
      </c>
      <c r="AD170" s="29">
        <f>AB170-AC170</f>
        <v/>
      </c>
      <c r="AE170" s="29">
        <f>MAX(0,MIN(AD170,$AQ170-SUMIF($C$4:$AP$4,"&lt;"&amp;AD$4,$C170:$AP170)))</f>
        <v/>
      </c>
      <c r="AF170" s="29">
        <f>ROUND(AD170-AE170,2)</f>
        <v/>
      </c>
      <c r="AG170" s="29">
        <f>N(AK169)*(1+N('Debt Payoff'!$D$13)/12)</f>
        <v/>
      </c>
      <c r="AH170" s="29">
        <f>MIN(AG170,N('Debt Payoff'!$E$13))</f>
        <v/>
      </c>
      <c r="AI170" s="29">
        <f>AG170-AH170</f>
        <v/>
      </c>
      <c r="AJ170" s="29">
        <f>MAX(0,MIN(AI170,$AQ170-SUMIF($C$4:$AP$4,"&lt;"&amp;AI$4,$C170:$AP170)))</f>
        <v/>
      </c>
      <c r="AK170" s="29">
        <f>ROUND(AI170-AJ170,2)</f>
        <v/>
      </c>
      <c r="AL170" s="29">
        <f>N(AP169)*(1+N('Debt Payoff'!$D$14)/12)</f>
        <v/>
      </c>
      <c r="AM170" s="29">
        <f>MIN(AL170,N('Debt Payoff'!$E$14))</f>
        <v/>
      </c>
      <c r="AN170" s="29">
        <f>AL170-AM170</f>
        <v/>
      </c>
      <c r="AO170" s="29">
        <f>MAX(0,MIN(AN170,$AQ170-SUMIF($C$4:$AP$4,"&lt;"&amp;AN$4,$C170:$AP170)))</f>
        <v/>
      </c>
      <c r="AP170" s="29">
        <f>ROUND(AN170-AO170,2)</f>
        <v/>
      </c>
      <c r="AQ170" s="29">
        <f>'Debt Payoff'!$C$19-(D170+I170+N170+S170+X170+AC170+AH170+AM170)</f>
        <v/>
      </c>
      <c r="AR170" s="29">
        <f>G170+L170+Q170+V170+AA170+AF170+AK170+AP170</f>
        <v/>
      </c>
      <c r="AS170" s="29">
        <f>D170+F170+I170+K170+N170+P170+S170+U170+X170+Z170+AC170+AE170+AH170+AJ170+AM170+AO170</f>
        <v/>
      </c>
      <c r="AT170" s="29">
        <f>(C170+H170+M170+R170+W170+AB170+AG170+AL170)-AR169</f>
        <v/>
      </c>
    </row>
    <row r="171">
      <c r="B171" t="n">
        <v>166</v>
      </c>
      <c r="C171" s="29">
        <f>N(G170)*(1+N('Debt Payoff'!$D$7)/12)</f>
        <v/>
      </c>
      <c r="D171" s="29">
        <f>MIN(C171,N('Debt Payoff'!$E$7))</f>
        <v/>
      </c>
      <c r="E171" s="29">
        <f>C171-D171</f>
        <v/>
      </c>
      <c r="F171" s="29">
        <f>MAX(0,MIN(E171,$AQ171-SUMIF($C$4:$AP$4,"&lt;"&amp;E$4,$C171:$AP171)))</f>
        <v/>
      </c>
      <c r="G171" s="29">
        <f>ROUND(E171-F171,2)</f>
        <v/>
      </c>
      <c r="H171" s="29">
        <f>N(L170)*(1+N('Debt Payoff'!$D$8)/12)</f>
        <v/>
      </c>
      <c r="I171" s="29">
        <f>MIN(H171,N('Debt Payoff'!$E$8))</f>
        <v/>
      </c>
      <c r="J171" s="29">
        <f>H171-I171</f>
        <v/>
      </c>
      <c r="K171" s="29">
        <f>MAX(0,MIN(J171,$AQ171-SUMIF($C$4:$AP$4,"&lt;"&amp;J$4,$C171:$AP171)))</f>
        <v/>
      </c>
      <c r="L171" s="29">
        <f>ROUND(J171-K171,2)</f>
        <v/>
      </c>
      <c r="M171" s="29">
        <f>N(Q170)*(1+N('Debt Payoff'!$D$9)/12)</f>
        <v/>
      </c>
      <c r="N171" s="29">
        <f>MIN(M171,N('Debt Payoff'!$E$9))</f>
        <v/>
      </c>
      <c r="O171" s="29">
        <f>M171-N171</f>
        <v/>
      </c>
      <c r="P171" s="29">
        <f>MAX(0,MIN(O171,$AQ171-SUMIF($C$4:$AP$4,"&lt;"&amp;O$4,$C171:$AP171)))</f>
        <v/>
      </c>
      <c r="Q171" s="29">
        <f>ROUND(O171-P171,2)</f>
        <v/>
      </c>
      <c r="R171" s="29">
        <f>N(V170)*(1+N('Debt Payoff'!$D$10)/12)</f>
        <v/>
      </c>
      <c r="S171" s="29">
        <f>MIN(R171,N('Debt Payoff'!$E$10))</f>
        <v/>
      </c>
      <c r="T171" s="29">
        <f>R171-S171</f>
        <v/>
      </c>
      <c r="U171" s="29">
        <f>MAX(0,MIN(T171,$AQ171-SUMIF($C$4:$AP$4,"&lt;"&amp;T$4,$C171:$AP171)))</f>
        <v/>
      </c>
      <c r="V171" s="29">
        <f>ROUND(T171-U171,2)</f>
        <v/>
      </c>
      <c r="W171" s="29">
        <f>N(AA170)*(1+N('Debt Payoff'!$D$11)/12)</f>
        <v/>
      </c>
      <c r="X171" s="29">
        <f>MIN(W171,N('Debt Payoff'!$E$11))</f>
        <v/>
      </c>
      <c r="Y171" s="29">
        <f>W171-X171</f>
        <v/>
      </c>
      <c r="Z171" s="29">
        <f>MAX(0,MIN(Y171,$AQ171-SUMIF($C$4:$AP$4,"&lt;"&amp;Y$4,$C171:$AP171)))</f>
        <v/>
      </c>
      <c r="AA171" s="29">
        <f>ROUND(Y171-Z171,2)</f>
        <v/>
      </c>
      <c r="AB171" s="29">
        <f>N(AF170)*(1+N('Debt Payoff'!$D$12)/12)</f>
        <v/>
      </c>
      <c r="AC171" s="29">
        <f>MIN(AB171,N('Debt Payoff'!$E$12))</f>
        <v/>
      </c>
      <c r="AD171" s="29">
        <f>AB171-AC171</f>
        <v/>
      </c>
      <c r="AE171" s="29">
        <f>MAX(0,MIN(AD171,$AQ171-SUMIF($C$4:$AP$4,"&lt;"&amp;AD$4,$C171:$AP171)))</f>
        <v/>
      </c>
      <c r="AF171" s="29">
        <f>ROUND(AD171-AE171,2)</f>
        <v/>
      </c>
      <c r="AG171" s="29">
        <f>N(AK170)*(1+N('Debt Payoff'!$D$13)/12)</f>
        <v/>
      </c>
      <c r="AH171" s="29">
        <f>MIN(AG171,N('Debt Payoff'!$E$13))</f>
        <v/>
      </c>
      <c r="AI171" s="29">
        <f>AG171-AH171</f>
        <v/>
      </c>
      <c r="AJ171" s="29">
        <f>MAX(0,MIN(AI171,$AQ171-SUMIF($C$4:$AP$4,"&lt;"&amp;AI$4,$C171:$AP171)))</f>
        <v/>
      </c>
      <c r="AK171" s="29">
        <f>ROUND(AI171-AJ171,2)</f>
        <v/>
      </c>
      <c r="AL171" s="29">
        <f>N(AP170)*(1+N('Debt Payoff'!$D$14)/12)</f>
        <v/>
      </c>
      <c r="AM171" s="29">
        <f>MIN(AL171,N('Debt Payoff'!$E$14))</f>
        <v/>
      </c>
      <c r="AN171" s="29">
        <f>AL171-AM171</f>
        <v/>
      </c>
      <c r="AO171" s="29">
        <f>MAX(0,MIN(AN171,$AQ171-SUMIF($C$4:$AP$4,"&lt;"&amp;AN$4,$C171:$AP171)))</f>
        <v/>
      </c>
      <c r="AP171" s="29">
        <f>ROUND(AN171-AO171,2)</f>
        <v/>
      </c>
      <c r="AQ171" s="29">
        <f>'Debt Payoff'!$C$19-(D171+I171+N171+S171+X171+AC171+AH171+AM171)</f>
        <v/>
      </c>
      <c r="AR171" s="29">
        <f>G171+L171+Q171+V171+AA171+AF171+AK171+AP171</f>
        <v/>
      </c>
      <c r="AS171" s="29">
        <f>D171+F171+I171+K171+N171+P171+S171+U171+X171+Z171+AC171+AE171+AH171+AJ171+AM171+AO171</f>
        <v/>
      </c>
      <c r="AT171" s="29">
        <f>(C171+H171+M171+R171+W171+AB171+AG171+AL171)-AR170</f>
        <v/>
      </c>
    </row>
    <row r="172">
      <c r="B172" t="n">
        <v>167</v>
      </c>
      <c r="C172" s="29">
        <f>N(G171)*(1+N('Debt Payoff'!$D$7)/12)</f>
        <v/>
      </c>
      <c r="D172" s="29">
        <f>MIN(C172,N('Debt Payoff'!$E$7))</f>
        <v/>
      </c>
      <c r="E172" s="29">
        <f>C172-D172</f>
        <v/>
      </c>
      <c r="F172" s="29">
        <f>MAX(0,MIN(E172,$AQ172-SUMIF($C$4:$AP$4,"&lt;"&amp;E$4,$C172:$AP172)))</f>
        <v/>
      </c>
      <c r="G172" s="29">
        <f>ROUND(E172-F172,2)</f>
        <v/>
      </c>
      <c r="H172" s="29">
        <f>N(L171)*(1+N('Debt Payoff'!$D$8)/12)</f>
        <v/>
      </c>
      <c r="I172" s="29">
        <f>MIN(H172,N('Debt Payoff'!$E$8))</f>
        <v/>
      </c>
      <c r="J172" s="29">
        <f>H172-I172</f>
        <v/>
      </c>
      <c r="K172" s="29">
        <f>MAX(0,MIN(J172,$AQ172-SUMIF($C$4:$AP$4,"&lt;"&amp;J$4,$C172:$AP172)))</f>
        <v/>
      </c>
      <c r="L172" s="29">
        <f>ROUND(J172-K172,2)</f>
        <v/>
      </c>
      <c r="M172" s="29">
        <f>N(Q171)*(1+N('Debt Payoff'!$D$9)/12)</f>
        <v/>
      </c>
      <c r="N172" s="29">
        <f>MIN(M172,N('Debt Payoff'!$E$9))</f>
        <v/>
      </c>
      <c r="O172" s="29">
        <f>M172-N172</f>
        <v/>
      </c>
      <c r="P172" s="29">
        <f>MAX(0,MIN(O172,$AQ172-SUMIF($C$4:$AP$4,"&lt;"&amp;O$4,$C172:$AP172)))</f>
        <v/>
      </c>
      <c r="Q172" s="29">
        <f>ROUND(O172-P172,2)</f>
        <v/>
      </c>
      <c r="R172" s="29">
        <f>N(V171)*(1+N('Debt Payoff'!$D$10)/12)</f>
        <v/>
      </c>
      <c r="S172" s="29">
        <f>MIN(R172,N('Debt Payoff'!$E$10))</f>
        <v/>
      </c>
      <c r="T172" s="29">
        <f>R172-S172</f>
        <v/>
      </c>
      <c r="U172" s="29">
        <f>MAX(0,MIN(T172,$AQ172-SUMIF($C$4:$AP$4,"&lt;"&amp;T$4,$C172:$AP172)))</f>
        <v/>
      </c>
      <c r="V172" s="29">
        <f>ROUND(T172-U172,2)</f>
        <v/>
      </c>
      <c r="W172" s="29">
        <f>N(AA171)*(1+N('Debt Payoff'!$D$11)/12)</f>
        <v/>
      </c>
      <c r="X172" s="29">
        <f>MIN(W172,N('Debt Payoff'!$E$11))</f>
        <v/>
      </c>
      <c r="Y172" s="29">
        <f>W172-X172</f>
        <v/>
      </c>
      <c r="Z172" s="29">
        <f>MAX(0,MIN(Y172,$AQ172-SUMIF($C$4:$AP$4,"&lt;"&amp;Y$4,$C172:$AP172)))</f>
        <v/>
      </c>
      <c r="AA172" s="29">
        <f>ROUND(Y172-Z172,2)</f>
        <v/>
      </c>
      <c r="AB172" s="29">
        <f>N(AF171)*(1+N('Debt Payoff'!$D$12)/12)</f>
        <v/>
      </c>
      <c r="AC172" s="29">
        <f>MIN(AB172,N('Debt Payoff'!$E$12))</f>
        <v/>
      </c>
      <c r="AD172" s="29">
        <f>AB172-AC172</f>
        <v/>
      </c>
      <c r="AE172" s="29">
        <f>MAX(0,MIN(AD172,$AQ172-SUMIF($C$4:$AP$4,"&lt;"&amp;AD$4,$C172:$AP172)))</f>
        <v/>
      </c>
      <c r="AF172" s="29">
        <f>ROUND(AD172-AE172,2)</f>
        <v/>
      </c>
      <c r="AG172" s="29">
        <f>N(AK171)*(1+N('Debt Payoff'!$D$13)/12)</f>
        <v/>
      </c>
      <c r="AH172" s="29">
        <f>MIN(AG172,N('Debt Payoff'!$E$13))</f>
        <v/>
      </c>
      <c r="AI172" s="29">
        <f>AG172-AH172</f>
        <v/>
      </c>
      <c r="AJ172" s="29">
        <f>MAX(0,MIN(AI172,$AQ172-SUMIF($C$4:$AP$4,"&lt;"&amp;AI$4,$C172:$AP172)))</f>
        <v/>
      </c>
      <c r="AK172" s="29">
        <f>ROUND(AI172-AJ172,2)</f>
        <v/>
      </c>
      <c r="AL172" s="29">
        <f>N(AP171)*(1+N('Debt Payoff'!$D$14)/12)</f>
        <v/>
      </c>
      <c r="AM172" s="29">
        <f>MIN(AL172,N('Debt Payoff'!$E$14))</f>
        <v/>
      </c>
      <c r="AN172" s="29">
        <f>AL172-AM172</f>
        <v/>
      </c>
      <c r="AO172" s="29">
        <f>MAX(0,MIN(AN172,$AQ172-SUMIF($C$4:$AP$4,"&lt;"&amp;AN$4,$C172:$AP172)))</f>
        <v/>
      </c>
      <c r="AP172" s="29">
        <f>ROUND(AN172-AO172,2)</f>
        <v/>
      </c>
      <c r="AQ172" s="29">
        <f>'Debt Payoff'!$C$19-(D172+I172+N172+S172+X172+AC172+AH172+AM172)</f>
        <v/>
      </c>
      <c r="AR172" s="29">
        <f>G172+L172+Q172+V172+AA172+AF172+AK172+AP172</f>
        <v/>
      </c>
      <c r="AS172" s="29">
        <f>D172+F172+I172+K172+N172+P172+S172+U172+X172+Z172+AC172+AE172+AH172+AJ172+AM172+AO172</f>
        <v/>
      </c>
      <c r="AT172" s="29">
        <f>(C172+H172+M172+R172+W172+AB172+AG172+AL172)-AR171</f>
        <v/>
      </c>
    </row>
    <row r="173">
      <c r="B173" t="n">
        <v>168</v>
      </c>
      <c r="C173" s="29">
        <f>N(G172)*(1+N('Debt Payoff'!$D$7)/12)</f>
        <v/>
      </c>
      <c r="D173" s="29">
        <f>MIN(C173,N('Debt Payoff'!$E$7))</f>
        <v/>
      </c>
      <c r="E173" s="29">
        <f>C173-D173</f>
        <v/>
      </c>
      <c r="F173" s="29">
        <f>MAX(0,MIN(E173,$AQ173-SUMIF($C$4:$AP$4,"&lt;"&amp;E$4,$C173:$AP173)))</f>
        <v/>
      </c>
      <c r="G173" s="29">
        <f>ROUND(E173-F173,2)</f>
        <v/>
      </c>
      <c r="H173" s="29">
        <f>N(L172)*(1+N('Debt Payoff'!$D$8)/12)</f>
        <v/>
      </c>
      <c r="I173" s="29">
        <f>MIN(H173,N('Debt Payoff'!$E$8))</f>
        <v/>
      </c>
      <c r="J173" s="29">
        <f>H173-I173</f>
        <v/>
      </c>
      <c r="K173" s="29">
        <f>MAX(0,MIN(J173,$AQ173-SUMIF($C$4:$AP$4,"&lt;"&amp;J$4,$C173:$AP173)))</f>
        <v/>
      </c>
      <c r="L173" s="29">
        <f>ROUND(J173-K173,2)</f>
        <v/>
      </c>
      <c r="M173" s="29">
        <f>N(Q172)*(1+N('Debt Payoff'!$D$9)/12)</f>
        <v/>
      </c>
      <c r="N173" s="29">
        <f>MIN(M173,N('Debt Payoff'!$E$9))</f>
        <v/>
      </c>
      <c r="O173" s="29">
        <f>M173-N173</f>
        <v/>
      </c>
      <c r="P173" s="29">
        <f>MAX(0,MIN(O173,$AQ173-SUMIF($C$4:$AP$4,"&lt;"&amp;O$4,$C173:$AP173)))</f>
        <v/>
      </c>
      <c r="Q173" s="29">
        <f>ROUND(O173-P173,2)</f>
        <v/>
      </c>
      <c r="R173" s="29">
        <f>N(V172)*(1+N('Debt Payoff'!$D$10)/12)</f>
        <v/>
      </c>
      <c r="S173" s="29">
        <f>MIN(R173,N('Debt Payoff'!$E$10))</f>
        <v/>
      </c>
      <c r="T173" s="29">
        <f>R173-S173</f>
        <v/>
      </c>
      <c r="U173" s="29">
        <f>MAX(0,MIN(T173,$AQ173-SUMIF($C$4:$AP$4,"&lt;"&amp;T$4,$C173:$AP173)))</f>
        <v/>
      </c>
      <c r="V173" s="29">
        <f>ROUND(T173-U173,2)</f>
        <v/>
      </c>
      <c r="W173" s="29">
        <f>N(AA172)*(1+N('Debt Payoff'!$D$11)/12)</f>
        <v/>
      </c>
      <c r="X173" s="29">
        <f>MIN(W173,N('Debt Payoff'!$E$11))</f>
        <v/>
      </c>
      <c r="Y173" s="29">
        <f>W173-X173</f>
        <v/>
      </c>
      <c r="Z173" s="29">
        <f>MAX(0,MIN(Y173,$AQ173-SUMIF($C$4:$AP$4,"&lt;"&amp;Y$4,$C173:$AP173)))</f>
        <v/>
      </c>
      <c r="AA173" s="29">
        <f>ROUND(Y173-Z173,2)</f>
        <v/>
      </c>
      <c r="AB173" s="29">
        <f>N(AF172)*(1+N('Debt Payoff'!$D$12)/12)</f>
        <v/>
      </c>
      <c r="AC173" s="29">
        <f>MIN(AB173,N('Debt Payoff'!$E$12))</f>
        <v/>
      </c>
      <c r="AD173" s="29">
        <f>AB173-AC173</f>
        <v/>
      </c>
      <c r="AE173" s="29">
        <f>MAX(0,MIN(AD173,$AQ173-SUMIF($C$4:$AP$4,"&lt;"&amp;AD$4,$C173:$AP173)))</f>
        <v/>
      </c>
      <c r="AF173" s="29">
        <f>ROUND(AD173-AE173,2)</f>
        <v/>
      </c>
      <c r="AG173" s="29">
        <f>N(AK172)*(1+N('Debt Payoff'!$D$13)/12)</f>
        <v/>
      </c>
      <c r="AH173" s="29">
        <f>MIN(AG173,N('Debt Payoff'!$E$13))</f>
        <v/>
      </c>
      <c r="AI173" s="29">
        <f>AG173-AH173</f>
        <v/>
      </c>
      <c r="AJ173" s="29">
        <f>MAX(0,MIN(AI173,$AQ173-SUMIF($C$4:$AP$4,"&lt;"&amp;AI$4,$C173:$AP173)))</f>
        <v/>
      </c>
      <c r="AK173" s="29">
        <f>ROUND(AI173-AJ173,2)</f>
        <v/>
      </c>
      <c r="AL173" s="29">
        <f>N(AP172)*(1+N('Debt Payoff'!$D$14)/12)</f>
        <v/>
      </c>
      <c r="AM173" s="29">
        <f>MIN(AL173,N('Debt Payoff'!$E$14))</f>
        <v/>
      </c>
      <c r="AN173" s="29">
        <f>AL173-AM173</f>
        <v/>
      </c>
      <c r="AO173" s="29">
        <f>MAX(0,MIN(AN173,$AQ173-SUMIF($C$4:$AP$4,"&lt;"&amp;AN$4,$C173:$AP173)))</f>
        <v/>
      </c>
      <c r="AP173" s="29">
        <f>ROUND(AN173-AO173,2)</f>
        <v/>
      </c>
      <c r="AQ173" s="29">
        <f>'Debt Payoff'!$C$19-(D173+I173+N173+S173+X173+AC173+AH173+AM173)</f>
        <v/>
      </c>
      <c r="AR173" s="29">
        <f>G173+L173+Q173+V173+AA173+AF173+AK173+AP173</f>
        <v/>
      </c>
      <c r="AS173" s="29">
        <f>D173+F173+I173+K173+N173+P173+S173+U173+X173+Z173+AC173+AE173+AH173+AJ173+AM173+AO173</f>
        <v/>
      </c>
      <c r="AT173" s="29">
        <f>(C173+H173+M173+R173+W173+AB173+AG173+AL173)-AR172</f>
        <v/>
      </c>
    </row>
    <row r="174">
      <c r="B174" t="n">
        <v>169</v>
      </c>
      <c r="C174" s="29">
        <f>N(G173)*(1+N('Debt Payoff'!$D$7)/12)</f>
        <v/>
      </c>
      <c r="D174" s="29">
        <f>MIN(C174,N('Debt Payoff'!$E$7))</f>
        <v/>
      </c>
      <c r="E174" s="29">
        <f>C174-D174</f>
        <v/>
      </c>
      <c r="F174" s="29">
        <f>MAX(0,MIN(E174,$AQ174-SUMIF($C$4:$AP$4,"&lt;"&amp;E$4,$C174:$AP174)))</f>
        <v/>
      </c>
      <c r="G174" s="29">
        <f>ROUND(E174-F174,2)</f>
        <v/>
      </c>
      <c r="H174" s="29">
        <f>N(L173)*(1+N('Debt Payoff'!$D$8)/12)</f>
        <v/>
      </c>
      <c r="I174" s="29">
        <f>MIN(H174,N('Debt Payoff'!$E$8))</f>
        <v/>
      </c>
      <c r="J174" s="29">
        <f>H174-I174</f>
        <v/>
      </c>
      <c r="K174" s="29">
        <f>MAX(0,MIN(J174,$AQ174-SUMIF($C$4:$AP$4,"&lt;"&amp;J$4,$C174:$AP174)))</f>
        <v/>
      </c>
      <c r="L174" s="29">
        <f>ROUND(J174-K174,2)</f>
        <v/>
      </c>
      <c r="M174" s="29">
        <f>N(Q173)*(1+N('Debt Payoff'!$D$9)/12)</f>
        <v/>
      </c>
      <c r="N174" s="29">
        <f>MIN(M174,N('Debt Payoff'!$E$9))</f>
        <v/>
      </c>
      <c r="O174" s="29">
        <f>M174-N174</f>
        <v/>
      </c>
      <c r="P174" s="29">
        <f>MAX(0,MIN(O174,$AQ174-SUMIF($C$4:$AP$4,"&lt;"&amp;O$4,$C174:$AP174)))</f>
        <v/>
      </c>
      <c r="Q174" s="29">
        <f>ROUND(O174-P174,2)</f>
        <v/>
      </c>
      <c r="R174" s="29">
        <f>N(V173)*(1+N('Debt Payoff'!$D$10)/12)</f>
        <v/>
      </c>
      <c r="S174" s="29">
        <f>MIN(R174,N('Debt Payoff'!$E$10))</f>
        <v/>
      </c>
      <c r="T174" s="29">
        <f>R174-S174</f>
        <v/>
      </c>
      <c r="U174" s="29">
        <f>MAX(0,MIN(T174,$AQ174-SUMIF($C$4:$AP$4,"&lt;"&amp;T$4,$C174:$AP174)))</f>
        <v/>
      </c>
      <c r="V174" s="29">
        <f>ROUND(T174-U174,2)</f>
        <v/>
      </c>
      <c r="W174" s="29">
        <f>N(AA173)*(1+N('Debt Payoff'!$D$11)/12)</f>
        <v/>
      </c>
      <c r="X174" s="29">
        <f>MIN(W174,N('Debt Payoff'!$E$11))</f>
        <v/>
      </c>
      <c r="Y174" s="29">
        <f>W174-X174</f>
        <v/>
      </c>
      <c r="Z174" s="29">
        <f>MAX(0,MIN(Y174,$AQ174-SUMIF($C$4:$AP$4,"&lt;"&amp;Y$4,$C174:$AP174)))</f>
        <v/>
      </c>
      <c r="AA174" s="29">
        <f>ROUND(Y174-Z174,2)</f>
        <v/>
      </c>
      <c r="AB174" s="29">
        <f>N(AF173)*(1+N('Debt Payoff'!$D$12)/12)</f>
        <v/>
      </c>
      <c r="AC174" s="29">
        <f>MIN(AB174,N('Debt Payoff'!$E$12))</f>
        <v/>
      </c>
      <c r="AD174" s="29">
        <f>AB174-AC174</f>
        <v/>
      </c>
      <c r="AE174" s="29">
        <f>MAX(0,MIN(AD174,$AQ174-SUMIF($C$4:$AP$4,"&lt;"&amp;AD$4,$C174:$AP174)))</f>
        <v/>
      </c>
      <c r="AF174" s="29">
        <f>ROUND(AD174-AE174,2)</f>
        <v/>
      </c>
      <c r="AG174" s="29">
        <f>N(AK173)*(1+N('Debt Payoff'!$D$13)/12)</f>
        <v/>
      </c>
      <c r="AH174" s="29">
        <f>MIN(AG174,N('Debt Payoff'!$E$13))</f>
        <v/>
      </c>
      <c r="AI174" s="29">
        <f>AG174-AH174</f>
        <v/>
      </c>
      <c r="AJ174" s="29">
        <f>MAX(0,MIN(AI174,$AQ174-SUMIF($C$4:$AP$4,"&lt;"&amp;AI$4,$C174:$AP174)))</f>
        <v/>
      </c>
      <c r="AK174" s="29">
        <f>ROUND(AI174-AJ174,2)</f>
        <v/>
      </c>
      <c r="AL174" s="29">
        <f>N(AP173)*(1+N('Debt Payoff'!$D$14)/12)</f>
        <v/>
      </c>
      <c r="AM174" s="29">
        <f>MIN(AL174,N('Debt Payoff'!$E$14))</f>
        <v/>
      </c>
      <c r="AN174" s="29">
        <f>AL174-AM174</f>
        <v/>
      </c>
      <c r="AO174" s="29">
        <f>MAX(0,MIN(AN174,$AQ174-SUMIF($C$4:$AP$4,"&lt;"&amp;AN$4,$C174:$AP174)))</f>
        <v/>
      </c>
      <c r="AP174" s="29">
        <f>ROUND(AN174-AO174,2)</f>
        <v/>
      </c>
      <c r="AQ174" s="29">
        <f>'Debt Payoff'!$C$19-(D174+I174+N174+S174+X174+AC174+AH174+AM174)</f>
        <v/>
      </c>
      <c r="AR174" s="29">
        <f>G174+L174+Q174+V174+AA174+AF174+AK174+AP174</f>
        <v/>
      </c>
      <c r="AS174" s="29">
        <f>D174+F174+I174+K174+N174+P174+S174+U174+X174+Z174+AC174+AE174+AH174+AJ174+AM174+AO174</f>
        <v/>
      </c>
      <c r="AT174" s="29">
        <f>(C174+H174+M174+R174+W174+AB174+AG174+AL174)-AR173</f>
        <v/>
      </c>
    </row>
    <row r="175">
      <c r="B175" t="n">
        <v>170</v>
      </c>
      <c r="C175" s="29">
        <f>N(G174)*(1+N('Debt Payoff'!$D$7)/12)</f>
        <v/>
      </c>
      <c r="D175" s="29">
        <f>MIN(C175,N('Debt Payoff'!$E$7))</f>
        <v/>
      </c>
      <c r="E175" s="29">
        <f>C175-D175</f>
        <v/>
      </c>
      <c r="F175" s="29">
        <f>MAX(0,MIN(E175,$AQ175-SUMIF($C$4:$AP$4,"&lt;"&amp;E$4,$C175:$AP175)))</f>
        <v/>
      </c>
      <c r="G175" s="29">
        <f>ROUND(E175-F175,2)</f>
        <v/>
      </c>
      <c r="H175" s="29">
        <f>N(L174)*(1+N('Debt Payoff'!$D$8)/12)</f>
        <v/>
      </c>
      <c r="I175" s="29">
        <f>MIN(H175,N('Debt Payoff'!$E$8))</f>
        <v/>
      </c>
      <c r="J175" s="29">
        <f>H175-I175</f>
        <v/>
      </c>
      <c r="K175" s="29">
        <f>MAX(0,MIN(J175,$AQ175-SUMIF($C$4:$AP$4,"&lt;"&amp;J$4,$C175:$AP175)))</f>
        <v/>
      </c>
      <c r="L175" s="29">
        <f>ROUND(J175-K175,2)</f>
        <v/>
      </c>
      <c r="M175" s="29">
        <f>N(Q174)*(1+N('Debt Payoff'!$D$9)/12)</f>
        <v/>
      </c>
      <c r="N175" s="29">
        <f>MIN(M175,N('Debt Payoff'!$E$9))</f>
        <v/>
      </c>
      <c r="O175" s="29">
        <f>M175-N175</f>
        <v/>
      </c>
      <c r="P175" s="29">
        <f>MAX(0,MIN(O175,$AQ175-SUMIF($C$4:$AP$4,"&lt;"&amp;O$4,$C175:$AP175)))</f>
        <v/>
      </c>
      <c r="Q175" s="29">
        <f>ROUND(O175-P175,2)</f>
        <v/>
      </c>
      <c r="R175" s="29">
        <f>N(V174)*(1+N('Debt Payoff'!$D$10)/12)</f>
        <v/>
      </c>
      <c r="S175" s="29">
        <f>MIN(R175,N('Debt Payoff'!$E$10))</f>
        <v/>
      </c>
      <c r="T175" s="29">
        <f>R175-S175</f>
        <v/>
      </c>
      <c r="U175" s="29">
        <f>MAX(0,MIN(T175,$AQ175-SUMIF($C$4:$AP$4,"&lt;"&amp;T$4,$C175:$AP175)))</f>
        <v/>
      </c>
      <c r="V175" s="29">
        <f>ROUND(T175-U175,2)</f>
        <v/>
      </c>
      <c r="W175" s="29">
        <f>N(AA174)*(1+N('Debt Payoff'!$D$11)/12)</f>
        <v/>
      </c>
      <c r="X175" s="29">
        <f>MIN(W175,N('Debt Payoff'!$E$11))</f>
        <v/>
      </c>
      <c r="Y175" s="29">
        <f>W175-X175</f>
        <v/>
      </c>
      <c r="Z175" s="29">
        <f>MAX(0,MIN(Y175,$AQ175-SUMIF($C$4:$AP$4,"&lt;"&amp;Y$4,$C175:$AP175)))</f>
        <v/>
      </c>
      <c r="AA175" s="29">
        <f>ROUND(Y175-Z175,2)</f>
        <v/>
      </c>
      <c r="AB175" s="29">
        <f>N(AF174)*(1+N('Debt Payoff'!$D$12)/12)</f>
        <v/>
      </c>
      <c r="AC175" s="29">
        <f>MIN(AB175,N('Debt Payoff'!$E$12))</f>
        <v/>
      </c>
      <c r="AD175" s="29">
        <f>AB175-AC175</f>
        <v/>
      </c>
      <c r="AE175" s="29">
        <f>MAX(0,MIN(AD175,$AQ175-SUMIF($C$4:$AP$4,"&lt;"&amp;AD$4,$C175:$AP175)))</f>
        <v/>
      </c>
      <c r="AF175" s="29">
        <f>ROUND(AD175-AE175,2)</f>
        <v/>
      </c>
      <c r="AG175" s="29">
        <f>N(AK174)*(1+N('Debt Payoff'!$D$13)/12)</f>
        <v/>
      </c>
      <c r="AH175" s="29">
        <f>MIN(AG175,N('Debt Payoff'!$E$13))</f>
        <v/>
      </c>
      <c r="AI175" s="29">
        <f>AG175-AH175</f>
        <v/>
      </c>
      <c r="AJ175" s="29">
        <f>MAX(0,MIN(AI175,$AQ175-SUMIF($C$4:$AP$4,"&lt;"&amp;AI$4,$C175:$AP175)))</f>
        <v/>
      </c>
      <c r="AK175" s="29">
        <f>ROUND(AI175-AJ175,2)</f>
        <v/>
      </c>
      <c r="AL175" s="29">
        <f>N(AP174)*(1+N('Debt Payoff'!$D$14)/12)</f>
        <v/>
      </c>
      <c r="AM175" s="29">
        <f>MIN(AL175,N('Debt Payoff'!$E$14))</f>
        <v/>
      </c>
      <c r="AN175" s="29">
        <f>AL175-AM175</f>
        <v/>
      </c>
      <c r="AO175" s="29">
        <f>MAX(0,MIN(AN175,$AQ175-SUMIF($C$4:$AP$4,"&lt;"&amp;AN$4,$C175:$AP175)))</f>
        <v/>
      </c>
      <c r="AP175" s="29">
        <f>ROUND(AN175-AO175,2)</f>
        <v/>
      </c>
      <c r="AQ175" s="29">
        <f>'Debt Payoff'!$C$19-(D175+I175+N175+S175+X175+AC175+AH175+AM175)</f>
        <v/>
      </c>
      <c r="AR175" s="29">
        <f>G175+L175+Q175+V175+AA175+AF175+AK175+AP175</f>
        <v/>
      </c>
      <c r="AS175" s="29">
        <f>D175+F175+I175+K175+N175+P175+S175+U175+X175+Z175+AC175+AE175+AH175+AJ175+AM175+AO175</f>
        <v/>
      </c>
      <c r="AT175" s="29">
        <f>(C175+H175+M175+R175+W175+AB175+AG175+AL175)-AR174</f>
        <v/>
      </c>
    </row>
    <row r="176">
      <c r="B176" t="n">
        <v>171</v>
      </c>
      <c r="C176" s="29">
        <f>N(G175)*(1+N('Debt Payoff'!$D$7)/12)</f>
        <v/>
      </c>
      <c r="D176" s="29">
        <f>MIN(C176,N('Debt Payoff'!$E$7))</f>
        <v/>
      </c>
      <c r="E176" s="29">
        <f>C176-D176</f>
        <v/>
      </c>
      <c r="F176" s="29">
        <f>MAX(0,MIN(E176,$AQ176-SUMIF($C$4:$AP$4,"&lt;"&amp;E$4,$C176:$AP176)))</f>
        <v/>
      </c>
      <c r="G176" s="29">
        <f>ROUND(E176-F176,2)</f>
        <v/>
      </c>
      <c r="H176" s="29">
        <f>N(L175)*(1+N('Debt Payoff'!$D$8)/12)</f>
        <v/>
      </c>
      <c r="I176" s="29">
        <f>MIN(H176,N('Debt Payoff'!$E$8))</f>
        <v/>
      </c>
      <c r="J176" s="29">
        <f>H176-I176</f>
        <v/>
      </c>
      <c r="K176" s="29">
        <f>MAX(0,MIN(J176,$AQ176-SUMIF($C$4:$AP$4,"&lt;"&amp;J$4,$C176:$AP176)))</f>
        <v/>
      </c>
      <c r="L176" s="29">
        <f>ROUND(J176-K176,2)</f>
        <v/>
      </c>
      <c r="M176" s="29">
        <f>N(Q175)*(1+N('Debt Payoff'!$D$9)/12)</f>
        <v/>
      </c>
      <c r="N176" s="29">
        <f>MIN(M176,N('Debt Payoff'!$E$9))</f>
        <v/>
      </c>
      <c r="O176" s="29">
        <f>M176-N176</f>
        <v/>
      </c>
      <c r="P176" s="29">
        <f>MAX(0,MIN(O176,$AQ176-SUMIF($C$4:$AP$4,"&lt;"&amp;O$4,$C176:$AP176)))</f>
        <v/>
      </c>
      <c r="Q176" s="29">
        <f>ROUND(O176-P176,2)</f>
        <v/>
      </c>
      <c r="R176" s="29">
        <f>N(V175)*(1+N('Debt Payoff'!$D$10)/12)</f>
        <v/>
      </c>
      <c r="S176" s="29">
        <f>MIN(R176,N('Debt Payoff'!$E$10))</f>
        <v/>
      </c>
      <c r="T176" s="29">
        <f>R176-S176</f>
        <v/>
      </c>
      <c r="U176" s="29">
        <f>MAX(0,MIN(T176,$AQ176-SUMIF($C$4:$AP$4,"&lt;"&amp;T$4,$C176:$AP176)))</f>
        <v/>
      </c>
      <c r="V176" s="29">
        <f>ROUND(T176-U176,2)</f>
        <v/>
      </c>
      <c r="W176" s="29">
        <f>N(AA175)*(1+N('Debt Payoff'!$D$11)/12)</f>
        <v/>
      </c>
      <c r="X176" s="29">
        <f>MIN(W176,N('Debt Payoff'!$E$11))</f>
        <v/>
      </c>
      <c r="Y176" s="29">
        <f>W176-X176</f>
        <v/>
      </c>
      <c r="Z176" s="29">
        <f>MAX(0,MIN(Y176,$AQ176-SUMIF($C$4:$AP$4,"&lt;"&amp;Y$4,$C176:$AP176)))</f>
        <v/>
      </c>
      <c r="AA176" s="29">
        <f>ROUND(Y176-Z176,2)</f>
        <v/>
      </c>
      <c r="AB176" s="29">
        <f>N(AF175)*(1+N('Debt Payoff'!$D$12)/12)</f>
        <v/>
      </c>
      <c r="AC176" s="29">
        <f>MIN(AB176,N('Debt Payoff'!$E$12))</f>
        <v/>
      </c>
      <c r="AD176" s="29">
        <f>AB176-AC176</f>
        <v/>
      </c>
      <c r="AE176" s="29">
        <f>MAX(0,MIN(AD176,$AQ176-SUMIF($C$4:$AP$4,"&lt;"&amp;AD$4,$C176:$AP176)))</f>
        <v/>
      </c>
      <c r="AF176" s="29">
        <f>ROUND(AD176-AE176,2)</f>
        <v/>
      </c>
      <c r="AG176" s="29">
        <f>N(AK175)*(1+N('Debt Payoff'!$D$13)/12)</f>
        <v/>
      </c>
      <c r="AH176" s="29">
        <f>MIN(AG176,N('Debt Payoff'!$E$13))</f>
        <v/>
      </c>
      <c r="AI176" s="29">
        <f>AG176-AH176</f>
        <v/>
      </c>
      <c r="AJ176" s="29">
        <f>MAX(0,MIN(AI176,$AQ176-SUMIF($C$4:$AP$4,"&lt;"&amp;AI$4,$C176:$AP176)))</f>
        <v/>
      </c>
      <c r="AK176" s="29">
        <f>ROUND(AI176-AJ176,2)</f>
        <v/>
      </c>
      <c r="AL176" s="29">
        <f>N(AP175)*(1+N('Debt Payoff'!$D$14)/12)</f>
        <v/>
      </c>
      <c r="AM176" s="29">
        <f>MIN(AL176,N('Debt Payoff'!$E$14))</f>
        <v/>
      </c>
      <c r="AN176" s="29">
        <f>AL176-AM176</f>
        <v/>
      </c>
      <c r="AO176" s="29">
        <f>MAX(0,MIN(AN176,$AQ176-SUMIF($C$4:$AP$4,"&lt;"&amp;AN$4,$C176:$AP176)))</f>
        <v/>
      </c>
      <c r="AP176" s="29">
        <f>ROUND(AN176-AO176,2)</f>
        <v/>
      </c>
      <c r="AQ176" s="29">
        <f>'Debt Payoff'!$C$19-(D176+I176+N176+S176+X176+AC176+AH176+AM176)</f>
        <v/>
      </c>
      <c r="AR176" s="29">
        <f>G176+L176+Q176+V176+AA176+AF176+AK176+AP176</f>
        <v/>
      </c>
      <c r="AS176" s="29">
        <f>D176+F176+I176+K176+N176+P176+S176+U176+X176+Z176+AC176+AE176+AH176+AJ176+AM176+AO176</f>
        <v/>
      </c>
      <c r="AT176" s="29">
        <f>(C176+H176+M176+R176+W176+AB176+AG176+AL176)-AR175</f>
        <v/>
      </c>
    </row>
    <row r="177">
      <c r="B177" t="n">
        <v>172</v>
      </c>
      <c r="C177" s="29">
        <f>N(G176)*(1+N('Debt Payoff'!$D$7)/12)</f>
        <v/>
      </c>
      <c r="D177" s="29">
        <f>MIN(C177,N('Debt Payoff'!$E$7))</f>
        <v/>
      </c>
      <c r="E177" s="29">
        <f>C177-D177</f>
        <v/>
      </c>
      <c r="F177" s="29">
        <f>MAX(0,MIN(E177,$AQ177-SUMIF($C$4:$AP$4,"&lt;"&amp;E$4,$C177:$AP177)))</f>
        <v/>
      </c>
      <c r="G177" s="29">
        <f>ROUND(E177-F177,2)</f>
        <v/>
      </c>
      <c r="H177" s="29">
        <f>N(L176)*(1+N('Debt Payoff'!$D$8)/12)</f>
        <v/>
      </c>
      <c r="I177" s="29">
        <f>MIN(H177,N('Debt Payoff'!$E$8))</f>
        <v/>
      </c>
      <c r="J177" s="29">
        <f>H177-I177</f>
        <v/>
      </c>
      <c r="K177" s="29">
        <f>MAX(0,MIN(J177,$AQ177-SUMIF($C$4:$AP$4,"&lt;"&amp;J$4,$C177:$AP177)))</f>
        <v/>
      </c>
      <c r="L177" s="29">
        <f>ROUND(J177-K177,2)</f>
        <v/>
      </c>
      <c r="M177" s="29">
        <f>N(Q176)*(1+N('Debt Payoff'!$D$9)/12)</f>
        <v/>
      </c>
      <c r="N177" s="29">
        <f>MIN(M177,N('Debt Payoff'!$E$9))</f>
        <v/>
      </c>
      <c r="O177" s="29">
        <f>M177-N177</f>
        <v/>
      </c>
      <c r="P177" s="29">
        <f>MAX(0,MIN(O177,$AQ177-SUMIF($C$4:$AP$4,"&lt;"&amp;O$4,$C177:$AP177)))</f>
        <v/>
      </c>
      <c r="Q177" s="29">
        <f>ROUND(O177-P177,2)</f>
        <v/>
      </c>
      <c r="R177" s="29">
        <f>N(V176)*(1+N('Debt Payoff'!$D$10)/12)</f>
        <v/>
      </c>
      <c r="S177" s="29">
        <f>MIN(R177,N('Debt Payoff'!$E$10))</f>
        <v/>
      </c>
      <c r="T177" s="29">
        <f>R177-S177</f>
        <v/>
      </c>
      <c r="U177" s="29">
        <f>MAX(0,MIN(T177,$AQ177-SUMIF($C$4:$AP$4,"&lt;"&amp;T$4,$C177:$AP177)))</f>
        <v/>
      </c>
      <c r="V177" s="29">
        <f>ROUND(T177-U177,2)</f>
        <v/>
      </c>
      <c r="W177" s="29">
        <f>N(AA176)*(1+N('Debt Payoff'!$D$11)/12)</f>
        <v/>
      </c>
      <c r="X177" s="29">
        <f>MIN(W177,N('Debt Payoff'!$E$11))</f>
        <v/>
      </c>
      <c r="Y177" s="29">
        <f>W177-X177</f>
        <v/>
      </c>
      <c r="Z177" s="29">
        <f>MAX(0,MIN(Y177,$AQ177-SUMIF($C$4:$AP$4,"&lt;"&amp;Y$4,$C177:$AP177)))</f>
        <v/>
      </c>
      <c r="AA177" s="29">
        <f>ROUND(Y177-Z177,2)</f>
        <v/>
      </c>
      <c r="AB177" s="29">
        <f>N(AF176)*(1+N('Debt Payoff'!$D$12)/12)</f>
        <v/>
      </c>
      <c r="AC177" s="29">
        <f>MIN(AB177,N('Debt Payoff'!$E$12))</f>
        <v/>
      </c>
      <c r="AD177" s="29">
        <f>AB177-AC177</f>
        <v/>
      </c>
      <c r="AE177" s="29">
        <f>MAX(0,MIN(AD177,$AQ177-SUMIF($C$4:$AP$4,"&lt;"&amp;AD$4,$C177:$AP177)))</f>
        <v/>
      </c>
      <c r="AF177" s="29">
        <f>ROUND(AD177-AE177,2)</f>
        <v/>
      </c>
      <c r="AG177" s="29">
        <f>N(AK176)*(1+N('Debt Payoff'!$D$13)/12)</f>
        <v/>
      </c>
      <c r="AH177" s="29">
        <f>MIN(AG177,N('Debt Payoff'!$E$13))</f>
        <v/>
      </c>
      <c r="AI177" s="29">
        <f>AG177-AH177</f>
        <v/>
      </c>
      <c r="AJ177" s="29">
        <f>MAX(0,MIN(AI177,$AQ177-SUMIF($C$4:$AP$4,"&lt;"&amp;AI$4,$C177:$AP177)))</f>
        <v/>
      </c>
      <c r="AK177" s="29">
        <f>ROUND(AI177-AJ177,2)</f>
        <v/>
      </c>
      <c r="AL177" s="29">
        <f>N(AP176)*(1+N('Debt Payoff'!$D$14)/12)</f>
        <v/>
      </c>
      <c r="AM177" s="29">
        <f>MIN(AL177,N('Debt Payoff'!$E$14))</f>
        <v/>
      </c>
      <c r="AN177" s="29">
        <f>AL177-AM177</f>
        <v/>
      </c>
      <c r="AO177" s="29">
        <f>MAX(0,MIN(AN177,$AQ177-SUMIF($C$4:$AP$4,"&lt;"&amp;AN$4,$C177:$AP177)))</f>
        <v/>
      </c>
      <c r="AP177" s="29">
        <f>ROUND(AN177-AO177,2)</f>
        <v/>
      </c>
      <c r="AQ177" s="29">
        <f>'Debt Payoff'!$C$19-(D177+I177+N177+S177+X177+AC177+AH177+AM177)</f>
        <v/>
      </c>
      <c r="AR177" s="29">
        <f>G177+L177+Q177+V177+AA177+AF177+AK177+AP177</f>
        <v/>
      </c>
      <c r="AS177" s="29">
        <f>D177+F177+I177+K177+N177+P177+S177+U177+X177+Z177+AC177+AE177+AH177+AJ177+AM177+AO177</f>
        <v/>
      </c>
      <c r="AT177" s="29">
        <f>(C177+H177+M177+R177+W177+AB177+AG177+AL177)-AR176</f>
        <v/>
      </c>
    </row>
    <row r="178">
      <c r="B178" t="n">
        <v>173</v>
      </c>
      <c r="C178" s="29">
        <f>N(G177)*(1+N('Debt Payoff'!$D$7)/12)</f>
        <v/>
      </c>
      <c r="D178" s="29">
        <f>MIN(C178,N('Debt Payoff'!$E$7))</f>
        <v/>
      </c>
      <c r="E178" s="29">
        <f>C178-D178</f>
        <v/>
      </c>
      <c r="F178" s="29">
        <f>MAX(0,MIN(E178,$AQ178-SUMIF($C$4:$AP$4,"&lt;"&amp;E$4,$C178:$AP178)))</f>
        <v/>
      </c>
      <c r="G178" s="29">
        <f>ROUND(E178-F178,2)</f>
        <v/>
      </c>
      <c r="H178" s="29">
        <f>N(L177)*(1+N('Debt Payoff'!$D$8)/12)</f>
        <v/>
      </c>
      <c r="I178" s="29">
        <f>MIN(H178,N('Debt Payoff'!$E$8))</f>
        <v/>
      </c>
      <c r="J178" s="29">
        <f>H178-I178</f>
        <v/>
      </c>
      <c r="K178" s="29">
        <f>MAX(0,MIN(J178,$AQ178-SUMIF($C$4:$AP$4,"&lt;"&amp;J$4,$C178:$AP178)))</f>
        <v/>
      </c>
      <c r="L178" s="29">
        <f>ROUND(J178-K178,2)</f>
        <v/>
      </c>
      <c r="M178" s="29">
        <f>N(Q177)*(1+N('Debt Payoff'!$D$9)/12)</f>
        <v/>
      </c>
      <c r="N178" s="29">
        <f>MIN(M178,N('Debt Payoff'!$E$9))</f>
        <v/>
      </c>
      <c r="O178" s="29">
        <f>M178-N178</f>
        <v/>
      </c>
      <c r="P178" s="29">
        <f>MAX(0,MIN(O178,$AQ178-SUMIF($C$4:$AP$4,"&lt;"&amp;O$4,$C178:$AP178)))</f>
        <v/>
      </c>
      <c r="Q178" s="29">
        <f>ROUND(O178-P178,2)</f>
        <v/>
      </c>
      <c r="R178" s="29">
        <f>N(V177)*(1+N('Debt Payoff'!$D$10)/12)</f>
        <v/>
      </c>
      <c r="S178" s="29">
        <f>MIN(R178,N('Debt Payoff'!$E$10))</f>
        <v/>
      </c>
      <c r="T178" s="29">
        <f>R178-S178</f>
        <v/>
      </c>
      <c r="U178" s="29">
        <f>MAX(0,MIN(T178,$AQ178-SUMIF($C$4:$AP$4,"&lt;"&amp;T$4,$C178:$AP178)))</f>
        <v/>
      </c>
      <c r="V178" s="29">
        <f>ROUND(T178-U178,2)</f>
        <v/>
      </c>
      <c r="W178" s="29">
        <f>N(AA177)*(1+N('Debt Payoff'!$D$11)/12)</f>
        <v/>
      </c>
      <c r="X178" s="29">
        <f>MIN(W178,N('Debt Payoff'!$E$11))</f>
        <v/>
      </c>
      <c r="Y178" s="29">
        <f>W178-X178</f>
        <v/>
      </c>
      <c r="Z178" s="29">
        <f>MAX(0,MIN(Y178,$AQ178-SUMIF($C$4:$AP$4,"&lt;"&amp;Y$4,$C178:$AP178)))</f>
        <v/>
      </c>
      <c r="AA178" s="29">
        <f>ROUND(Y178-Z178,2)</f>
        <v/>
      </c>
      <c r="AB178" s="29">
        <f>N(AF177)*(1+N('Debt Payoff'!$D$12)/12)</f>
        <v/>
      </c>
      <c r="AC178" s="29">
        <f>MIN(AB178,N('Debt Payoff'!$E$12))</f>
        <v/>
      </c>
      <c r="AD178" s="29">
        <f>AB178-AC178</f>
        <v/>
      </c>
      <c r="AE178" s="29">
        <f>MAX(0,MIN(AD178,$AQ178-SUMIF($C$4:$AP$4,"&lt;"&amp;AD$4,$C178:$AP178)))</f>
        <v/>
      </c>
      <c r="AF178" s="29">
        <f>ROUND(AD178-AE178,2)</f>
        <v/>
      </c>
      <c r="AG178" s="29">
        <f>N(AK177)*(1+N('Debt Payoff'!$D$13)/12)</f>
        <v/>
      </c>
      <c r="AH178" s="29">
        <f>MIN(AG178,N('Debt Payoff'!$E$13))</f>
        <v/>
      </c>
      <c r="AI178" s="29">
        <f>AG178-AH178</f>
        <v/>
      </c>
      <c r="AJ178" s="29">
        <f>MAX(0,MIN(AI178,$AQ178-SUMIF($C$4:$AP$4,"&lt;"&amp;AI$4,$C178:$AP178)))</f>
        <v/>
      </c>
      <c r="AK178" s="29">
        <f>ROUND(AI178-AJ178,2)</f>
        <v/>
      </c>
      <c r="AL178" s="29">
        <f>N(AP177)*(1+N('Debt Payoff'!$D$14)/12)</f>
        <v/>
      </c>
      <c r="AM178" s="29">
        <f>MIN(AL178,N('Debt Payoff'!$E$14))</f>
        <v/>
      </c>
      <c r="AN178" s="29">
        <f>AL178-AM178</f>
        <v/>
      </c>
      <c r="AO178" s="29">
        <f>MAX(0,MIN(AN178,$AQ178-SUMIF($C$4:$AP$4,"&lt;"&amp;AN$4,$C178:$AP178)))</f>
        <v/>
      </c>
      <c r="AP178" s="29">
        <f>ROUND(AN178-AO178,2)</f>
        <v/>
      </c>
      <c r="AQ178" s="29">
        <f>'Debt Payoff'!$C$19-(D178+I178+N178+S178+X178+AC178+AH178+AM178)</f>
        <v/>
      </c>
      <c r="AR178" s="29">
        <f>G178+L178+Q178+V178+AA178+AF178+AK178+AP178</f>
        <v/>
      </c>
      <c r="AS178" s="29">
        <f>D178+F178+I178+K178+N178+P178+S178+U178+X178+Z178+AC178+AE178+AH178+AJ178+AM178+AO178</f>
        <v/>
      </c>
      <c r="AT178" s="29">
        <f>(C178+H178+M178+R178+W178+AB178+AG178+AL178)-AR177</f>
        <v/>
      </c>
    </row>
    <row r="179">
      <c r="B179" t="n">
        <v>174</v>
      </c>
      <c r="C179" s="29">
        <f>N(G178)*(1+N('Debt Payoff'!$D$7)/12)</f>
        <v/>
      </c>
      <c r="D179" s="29">
        <f>MIN(C179,N('Debt Payoff'!$E$7))</f>
        <v/>
      </c>
      <c r="E179" s="29">
        <f>C179-D179</f>
        <v/>
      </c>
      <c r="F179" s="29">
        <f>MAX(0,MIN(E179,$AQ179-SUMIF($C$4:$AP$4,"&lt;"&amp;E$4,$C179:$AP179)))</f>
        <v/>
      </c>
      <c r="G179" s="29">
        <f>ROUND(E179-F179,2)</f>
        <v/>
      </c>
      <c r="H179" s="29">
        <f>N(L178)*(1+N('Debt Payoff'!$D$8)/12)</f>
        <v/>
      </c>
      <c r="I179" s="29">
        <f>MIN(H179,N('Debt Payoff'!$E$8))</f>
        <v/>
      </c>
      <c r="J179" s="29">
        <f>H179-I179</f>
        <v/>
      </c>
      <c r="K179" s="29">
        <f>MAX(0,MIN(J179,$AQ179-SUMIF($C$4:$AP$4,"&lt;"&amp;J$4,$C179:$AP179)))</f>
        <v/>
      </c>
      <c r="L179" s="29">
        <f>ROUND(J179-K179,2)</f>
        <v/>
      </c>
      <c r="M179" s="29">
        <f>N(Q178)*(1+N('Debt Payoff'!$D$9)/12)</f>
        <v/>
      </c>
      <c r="N179" s="29">
        <f>MIN(M179,N('Debt Payoff'!$E$9))</f>
        <v/>
      </c>
      <c r="O179" s="29">
        <f>M179-N179</f>
        <v/>
      </c>
      <c r="P179" s="29">
        <f>MAX(0,MIN(O179,$AQ179-SUMIF($C$4:$AP$4,"&lt;"&amp;O$4,$C179:$AP179)))</f>
        <v/>
      </c>
      <c r="Q179" s="29">
        <f>ROUND(O179-P179,2)</f>
        <v/>
      </c>
      <c r="R179" s="29">
        <f>N(V178)*(1+N('Debt Payoff'!$D$10)/12)</f>
        <v/>
      </c>
      <c r="S179" s="29">
        <f>MIN(R179,N('Debt Payoff'!$E$10))</f>
        <v/>
      </c>
      <c r="T179" s="29">
        <f>R179-S179</f>
        <v/>
      </c>
      <c r="U179" s="29">
        <f>MAX(0,MIN(T179,$AQ179-SUMIF($C$4:$AP$4,"&lt;"&amp;T$4,$C179:$AP179)))</f>
        <v/>
      </c>
      <c r="V179" s="29">
        <f>ROUND(T179-U179,2)</f>
        <v/>
      </c>
      <c r="W179" s="29">
        <f>N(AA178)*(1+N('Debt Payoff'!$D$11)/12)</f>
        <v/>
      </c>
      <c r="X179" s="29">
        <f>MIN(W179,N('Debt Payoff'!$E$11))</f>
        <v/>
      </c>
      <c r="Y179" s="29">
        <f>W179-X179</f>
        <v/>
      </c>
      <c r="Z179" s="29">
        <f>MAX(0,MIN(Y179,$AQ179-SUMIF($C$4:$AP$4,"&lt;"&amp;Y$4,$C179:$AP179)))</f>
        <v/>
      </c>
      <c r="AA179" s="29">
        <f>ROUND(Y179-Z179,2)</f>
        <v/>
      </c>
      <c r="AB179" s="29">
        <f>N(AF178)*(1+N('Debt Payoff'!$D$12)/12)</f>
        <v/>
      </c>
      <c r="AC179" s="29">
        <f>MIN(AB179,N('Debt Payoff'!$E$12))</f>
        <v/>
      </c>
      <c r="AD179" s="29">
        <f>AB179-AC179</f>
        <v/>
      </c>
      <c r="AE179" s="29">
        <f>MAX(0,MIN(AD179,$AQ179-SUMIF($C$4:$AP$4,"&lt;"&amp;AD$4,$C179:$AP179)))</f>
        <v/>
      </c>
      <c r="AF179" s="29">
        <f>ROUND(AD179-AE179,2)</f>
        <v/>
      </c>
      <c r="AG179" s="29">
        <f>N(AK178)*(1+N('Debt Payoff'!$D$13)/12)</f>
        <v/>
      </c>
      <c r="AH179" s="29">
        <f>MIN(AG179,N('Debt Payoff'!$E$13))</f>
        <v/>
      </c>
      <c r="AI179" s="29">
        <f>AG179-AH179</f>
        <v/>
      </c>
      <c r="AJ179" s="29">
        <f>MAX(0,MIN(AI179,$AQ179-SUMIF($C$4:$AP$4,"&lt;"&amp;AI$4,$C179:$AP179)))</f>
        <v/>
      </c>
      <c r="AK179" s="29">
        <f>ROUND(AI179-AJ179,2)</f>
        <v/>
      </c>
      <c r="AL179" s="29">
        <f>N(AP178)*(1+N('Debt Payoff'!$D$14)/12)</f>
        <v/>
      </c>
      <c r="AM179" s="29">
        <f>MIN(AL179,N('Debt Payoff'!$E$14))</f>
        <v/>
      </c>
      <c r="AN179" s="29">
        <f>AL179-AM179</f>
        <v/>
      </c>
      <c r="AO179" s="29">
        <f>MAX(0,MIN(AN179,$AQ179-SUMIF($C$4:$AP$4,"&lt;"&amp;AN$4,$C179:$AP179)))</f>
        <v/>
      </c>
      <c r="AP179" s="29">
        <f>ROUND(AN179-AO179,2)</f>
        <v/>
      </c>
      <c r="AQ179" s="29">
        <f>'Debt Payoff'!$C$19-(D179+I179+N179+S179+X179+AC179+AH179+AM179)</f>
        <v/>
      </c>
      <c r="AR179" s="29">
        <f>G179+L179+Q179+V179+AA179+AF179+AK179+AP179</f>
        <v/>
      </c>
      <c r="AS179" s="29">
        <f>D179+F179+I179+K179+N179+P179+S179+U179+X179+Z179+AC179+AE179+AH179+AJ179+AM179+AO179</f>
        <v/>
      </c>
      <c r="AT179" s="29">
        <f>(C179+H179+M179+R179+W179+AB179+AG179+AL179)-AR178</f>
        <v/>
      </c>
    </row>
    <row r="180">
      <c r="B180" t="n">
        <v>175</v>
      </c>
      <c r="C180" s="29">
        <f>N(G179)*(1+N('Debt Payoff'!$D$7)/12)</f>
        <v/>
      </c>
      <c r="D180" s="29">
        <f>MIN(C180,N('Debt Payoff'!$E$7))</f>
        <v/>
      </c>
      <c r="E180" s="29">
        <f>C180-D180</f>
        <v/>
      </c>
      <c r="F180" s="29">
        <f>MAX(0,MIN(E180,$AQ180-SUMIF($C$4:$AP$4,"&lt;"&amp;E$4,$C180:$AP180)))</f>
        <v/>
      </c>
      <c r="G180" s="29">
        <f>ROUND(E180-F180,2)</f>
        <v/>
      </c>
      <c r="H180" s="29">
        <f>N(L179)*(1+N('Debt Payoff'!$D$8)/12)</f>
        <v/>
      </c>
      <c r="I180" s="29">
        <f>MIN(H180,N('Debt Payoff'!$E$8))</f>
        <v/>
      </c>
      <c r="J180" s="29">
        <f>H180-I180</f>
        <v/>
      </c>
      <c r="K180" s="29">
        <f>MAX(0,MIN(J180,$AQ180-SUMIF($C$4:$AP$4,"&lt;"&amp;J$4,$C180:$AP180)))</f>
        <v/>
      </c>
      <c r="L180" s="29">
        <f>ROUND(J180-K180,2)</f>
        <v/>
      </c>
      <c r="M180" s="29">
        <f>N(Q179)*(1+N('Debt Payoff'!$D$9)/12)</f>
        <v/>
      </c>
      <c r="N180" s="29">
        <f>MIN(M180,N('Debt Payoff'!$E$9))</f>
        <v/>
      </c>
      <c r="O180" s="29">
        <f>M180-N180</f>
        <v/>
      </c>
      <c r="P180" s="29">
        <f>MAX(0,MIN(O180,$AQ180-SUMIF($C$4:$AP$4,"&lt;"&amp;O$4,$C180:$AP180)))</f>
        <v/>
      </c>
      <c r="Q180" s="29">
        <f>ROUND(O180-P180,2)</f>
        <v/>
      </c>
      <c r="R180" s="29">
        <f>N(V179)*(1+N('Debt Payoff'!$D$10)/12)</f>
        <v/>
      </c>
      <c r="S180" s="29">
        <f>MIN(R180,N('Debt Payoff'!$E$10))</f>
        <v/>
      </c>
      <c r="T180" s="29">
        <f>R180-S180</f>
        <v/>
      </c>
      <c r="U180" s="29">
        <f>MAX(0,MIN(T180,$AQ180-SUMIF($C$4:$AP$4,"&lt;"&amp;T$4,$C180:$AP180)))</f>
        <v/>
      </c>
      <c r="V180" s="29">
        <f>ROUND(T180-U180,2)</f>
        <v/>
      </c>
      <c r="W180" s="29">
        <f>N(AA179)*(1+N('Debt Payoff'!$D$11)/12)</f>
        <v/>
      </c>
      <c r="X180" s="29">
        <f>MIN(W180,N('Debt Payoff'!$E$11))</f>
        <v/>
      </c>
      <c r="Y180" s="29">
        <f>W180-X180</f>
        <v/>
      </c>
      <c r="Z180" s="29">
        <f>MAX(0,MIN(Y180,$AQ180-SUMIF($C$4:$AP$4,"&lt;"&amp;Y$4,$C180:$AP180)))</f>
        <v/>
      </c>
      <c r="AA180" s="29">
        <f>ROUND(Y180-Z180,2)</f>
        <v/>
      </c>
      <c r="AB180" s="29">
        <f>N(AF179)*(1+N('Debt Payoff'!$D$12)/12)</f>
        <v/>
      </c>
      <c r="AC180" s="29">
        <f>MIN(AB180,N('Debt Payoff'!$E$12))</f>
        <v/>
      </c>
      <c r="AD180" s="29">
        <f>AB180-AC180</f>
        <v/>
      </c>
      <c r="AE180" s="29">
        <f>MAX(0,MIN(AD180,$AQ180-SUMIF($C$4:$AP$4,"&lt;"&amp;AD$4,$C180:$AP180)))</f>
        <v/>
      </c>
      <c r="AF180" s="29">
        <f>ROUND(AD180-AE180,2)</f>
        <v/>
      </c>
      <c r="AG180" s="29">
        <f>N(AK179)*(1+N('Debt Payoff'!$D$13)/12)</f>
        <v/>
      </c>
      <c r="AH180" s="29">
        <f>MIN(AG180,N('Debt Payoff'!$E$13))</f>
        <v/>
      </c>
      <c r="AI180" s="29">
        <f>AG180-AH180</f>
        <v/>
      </c>
      <c r="AJ180" s="29">
        <f>MAX(0,MIN(AI180,$AQ180-SUMIF($C$4:$AP$4,"&lt;"&amp;AI$4,$C180:$AP180)))</f>
        <v/>
      </c>
      <c r="AK180" s="29">
        <f>ROUND(AI180-AJ180,2)</f>
        <v/>
      </c>
      <c r="AL180" s="29">
        <f>N(AP179)*(1+N('Debt Payoff'!$D$14)/12)</f>
        <v/>
      </c>
      <c r="AM180" s="29">
        <f>MIN(AL180,N('Debt Payoff'!$E$14))</f>
        <v/>
      </c>
      <c r="AN180" s="29">
        <f>AL180-AM180</f>
        <v/>
      </c>
      <c r="AO180" s="29">
        <f>MAX(0,MIN(AN180,$AQ180-SUMIF($C$4:$AP$4,"&lt;"&amp;AN$4,$C180:$AP180)))</f>
        <v/>
      </c>
      <c r="AP180" s="29">
        <f>ROUND(AN180-AO180,2)</f>
        <v/>
      </c>
      <c r="AQ180" s="29">
        <f>'Debt Payoff'!$C$19-(D180+I180+N180+S180+X180+AC180+AH180+AM180)</f>
        <v/>
      </c>
      <c r="AR180" s="29">
        <f>G180+L180+Q180+V180+AA180+AF180+AK180+AP180</f>
        <v/>
      </c>
      <c r="AS180" s="29">
        <f>D180+F180+I180+K180+N180+P180+S180+U180+X180+Z180+AC180+AE180+AH180+AJ180+AM180+AO180</f>
        <v/>
      </c>
      <c r="AT180" s="29">
        <f>(C180+H180+M180+R180+W180+AB180+AG180+AL180)-AR179</f>
        <v/>
      </c>
    </row>
    <row r="181">
      <c r="B181" t="n">
        <v>176</v>
      </c>
      <c r="C181" s="29">
        <f>N(G180)*(1+N('Debt Payoff'!$D$7)/12)</f>
        <v/>
      </c>
      <c r="D181" s="29">
        <f>MIN(C181,N('Debt Payoff'!$E$7))</f>
        <v/>
      </c>
      <c r="E181" s="29">
        <f>C181-D181</f>
        <v/>
      </c>
      <c r="F181" s="29">
        <f>MAX(0,MIN(E181,$AQ181-SUMIF($C$4:$AP$4,"&lt;"&amp;E$4,$C181:$AP181)))</f>
        <v/>
      </c>
      <c r="G181" s="29">
        <f>ROUND(E181-F181,2)</f>
        <v/>
      </c>
      <c r="H181" s="29">
        <f>N(L180)*(1+N('Debt Payoff'!$D$8)/12)</f>
        <v/>
      </c>
      <c r="I181" s="29">
        <f>MIN(H181,N('Debt Payoff'!$E$8))</f>
        <v/>
      </c>
      <c r="J181" s="29">
        <f>H181-I181</f>
        <v/>
      </c>
      <c r="K181" s="29">
        <f>MAX(0,MIN(J181,$AQ181-SUMIF($C$4:$AP$4,"&lt;"&amp;J$4,$C181:$AP181)))</f>
        <v/>
      </c>
      <c r="L181" s="29">
        <f>ROUND(J181-K181,2)</f>
        <v/>
      </c>
      <c r="M181" s="29">
        <f>N(Q180)*(1+N('Debt Payoff'!$D$9)/12)</f>
        <v/>
      </c>
      <c r="N181" s="29">
        <f>MIN(M181,N('Debt Payoff'!$E$9))</f>
        <v/>
      </c>
      <c r="O181" s="29">
        <f>M181-N181</f>
        <v/>
      </c>
      <c r="P181" s="29">
        <f>MAX(0,MIN(O181,$AQ181-SUMIF($C$4:$AP$4,"&lt;"&amp;O$4,$C181:$AP181)))</f>
        <v/>
      </c>
      <c r="Q181" s="29">
        <f>ROUND(O181-P181,2)</f>
        <v/>
      </c>
      <c r="R181" s="29">
        <f>N(V180)*(1+N('Debt Payoff'!$D$10)/12)</f>
        <v/>
      </c>
      <c r="S181" s="29">
        <f>MIN(R181,N('Debt Payoff'!$E$10))</f>
        <v/>
      </c>
      <c r="T181" s="29">
        <f>R181-S181</f>
        <v/>
      </c>
      <c r="U181" s="29">
        <f>MAX(0,MIN(T181,$AQ181-SUMIF($C$4:$AP$4,"&lt;"&amp;T$4,$C181:$AP181)))</f>
        <v/>
      </c>
      <c r="V181" s="29">
        <f>ROUND(T181-U181,2)</f>
        <v/>
      </c>
      <c r="W181" s="29">
        <f>N(AA180)*(1+N('Debt Payoff'!$D$11)/12)</f>
        <v/>
      </c>
      <c r="X181" s="29">
        <f>MIN(W181,N('Debt Payoff'!$E$11))</f>
        <v/>
      </c>
      <c r="Y181" s="29">
        <f>W181-X181</f>
        <v/>
      </c>
      <c r="Z181" s="29">
        <f>MAX(0,MIN(Y181,$AQ181-SUMIF($C$4:$AP$4,"&lt;"&amp;Y$4,$C181:$AP181)))</f>
        <v/>
      </c>
      <c r="AA181" s="29">
        <f>ROUND(Y181-Z181,2)</f>
        <v/>
      </c>
      <c r="AB181" s="29">
        <f>N(AF180)*(1+N('Debt Payoff'!$D$12)/12)</f>
        <v/>
      </c>
      <c r="AC181" s="29">
        <f>MIN(AB181,N('Debt Payoff'!$E$12))</f>
        <v/>
      </c>
      <c r="AD181" s="29">
        <f>AB181-AC181</f>
        <v/>
      </c>
      <c r="AE181" s="29">
        <f>MAX(0,MIN(AD181,$AQ181-SUMIF($C$4:$AP$4,"&lt;"&amp;AD$4,$C181:$AP181)))</f>
        <v/>
      </c>
      <c r="AF181" s="29">
        <f>ROUND(AD181-AE181,2)</f>
        <v/>
      </c>
      <c r="AG181" s="29">
        <f>N(AK180)*(1+N('Debt Payoff'!$D$13)/12)</f>
        <v/>
      </c>
      <c r="AH181" s="29">
        <f>MIN(AG181,N('Debt Payoff'!$E$13))</f>
        <v/>
      </c>
      <c r="AI181" s="29">
        <f>AG181-AH181</f>
        <v/>
      </c>
      <c r="AJ181" s="29">
        <f>MAX(0,MIN(AI181,$AQ181-SUMIF($C$4:$AP$4,"&lt;"&amp;AI$4,$C181:$AP181)))</f>
        <v/>
      </c>
      <c r="AK181" s="29">
        <f>ROUND(AI181-AJ181,2)</f>
        <v/>
      </c>
      <c r="AL181" s="29">
        <f>N(AP180)*(1+N('Debt Payoff'!$D$14)/12)</f>
        <v/>
      </c>
      <c r="AM181" s="29">
        <f>MIN(AL181,N('Debt Payoff'!$E$14))</f>
        <v/>
      </c>
      <c r="AN181" s="29">
        <f>AL181-AM181</f>
        <v/>
      </c>
      <c r="AO181" s="29">
        <f>MAX(0,MIN(AN181,$AQ181-SUMIF($C$4:$AP$4,"&lt;"&amp;AN$4,$C181:$AP181)))</f>
        <v/>
      </c>
      <c r="AP181" s="29">
        <f>ROUND(AN181-AO181,2)</f>
        <v/>
      </c>
      <c r="AQ181" s="29">
        <f>'Debt Payoff'!$C$19-(D181+I181+N181+S181+X181+AC181+AH181+AM181)</f>
        <v/>
      </c>
      <c r="AR181" s="29">
        <f>G181+L181+Q181+V181+AA181+AF181+AK181+AP181</f>
        <v/>
      </c>
      <c r="AS181" s="29">
        <f>D181+F181+I181+K181+N181+P181+S181+U181+X181+Z181+AC181+AE181+AH181+AJ181+AM181+AO181</f>
        <v/>
      </c>
      <c r="AT181" s="29">
        <f>(C181+H181+M181+R181+W181+AB181+AG181+AL181)-AR180</f>
        <v/>
      </c>
    </row>
    <row r="182">
      <c r="B182" t="n">
        <v>177</v>
      </c>
      <c r="C182" s="29">
        <f>N(G181)*(1+N('Debt Payoff'!$D$7)/12)</f>
        <v/>
      </c>
      <c r="D182" s="29">
        <f>MIN(C182,N('Debt Payoff'!$E$7))</f>
        <v/>
      </c>
      <c r="E182" s="29">
        <f>C182-D182</f>
        <v/>
      </c>
      <c r="F182" s="29">
        <f>MAX(0,MIN(E182,$AQ182-SUMIF($C$4:$AP$4,"&lt;"&amp;E$4,$C182:$AP182)))</f>
        <v/>
      </c>
      <c r="G182" s="29">
        <f>ROUND(E182-F182,2)</f>
        <v/>
      </c>
      <c r="H182" s="29">
        <f>N(L181)*(1+N('Debt Payoff'!$D$8)/12)</f>
        <v/>
      </c>
      <c r="I182" s="29">
        <f>MIN(H182,N('Debt Payoff'!$E$8))</f>
        <v/>
      </c>
      <c r="J182" s="29">
        <f>H182-I182</f>
        <v/>
      </c>
      <c r="K182" s="29">
        <f>MAX(0,MIN(J182,$AQ182-SUMIF($C$4:$AP$4,"&lt;"&amp;J$4,$C182:$AP182)))</f>
        <v/>
      </c>
      <c r="L182" s="29">
        <f>ROUND(J182-K182,2)</f>
        <v/>
      </c>
      <c r="M182" s="29">
        <f>N(Q181)*(1+N('Debt Payoff'!$D$9)/12)</f>
        <v/>
      </c>
      <c r="N182" s="29">
        <f>MIN(M182,N('Debt Payoff'!$E$9))</f>
        <v/>
      </c>
      <c r="O182" s="29">
        <f>M182-N182</f>
        <v/>
      </c>
      <c r="P182" s="29">
        <f>MAX(0,MIN(O182,$AQ182-SUMIF($C$4:$AP$4,"&lt;"&amp;O$4,$C182:$AP182)))</f>
        <v/>
      </c>
      <c r="Q182" s="29">
        <f>ROUND(O182-P182,2)</f>
        <v/>
      </c>
      <c r="R182" s="29">
        <f>N(V181)*(1+N('Debt Payoff'!$D$10)/12)</f>
        <v/>
      </c>
      <c r="S182" s="29">
        <f>MIN(R182,N('Debt Payoff'!$E$10))</f>
        <v/>
      </c>
      <c r="T182" s="29">
        <f>R182-S182</f>
        <v/>
      </c>
      <c r="U182" s="29">
        <f>MAX(0,MIN(T182,$AQ182-SUMIF($C$4:$AP$4,"&lt;"&amp;T$4,$C182:$AP182)))</f>
        <v/>
      </c>
      <c r="V182" s="29">
        <f>ROUND(T182-U182,2)</f>
        <v/>
      </c>
      <c r="W182" s="29">
        <f>N(AA181)*(1+N('Debt Payoff'!$D$11)/12)</f>
        <v/>
      </c>
      <c r="X182" s="29">
        <f>MIN(W182,N('Debt Payoff'!$E$11))</f>
        <v/>
      </c>
      <c r="Y182" s="29">
        <f>W182-X182</f>
        <v/>
      </c>
      <c r="Z182" s="29">
        <f>MAX(0,MIN(Y182,$AQ182-SUMIF($C$4:$AP$4,"&lt;"&amp;Y$4,$C182:$AP182)))</f>
        <v/>
      </c>
      <c r="AA182" s="29">
        <f>ROUND(Y182-Z182,2)</f>
        <v/>
      </c>
      <c r="AB182" s="29">
        <f>N(AF181)*(1+N('Debt Payoff'!$D$12)/12)</f>
        <v/>
      </c>
      <c r="AC182" s="29">
        <f>MIN(AB182,N('Debt Payoff'!$E$12))</f>
        <v/>
      </c>
      <c r="AD182" s="29">
        <f>AB182-AC182</f>
        <v/>
      </c>
      <c r="AE182" s="29">
        <f>MAX(0,MIN(AD182,$AQ182-SUMIF($C$4:$AP$4,"&lt;"&amp;AD$4,$C182:$AP182)))</f>
        <v/>
      </c>
      <c r="AF182" s="29">
        <f>ROUND(AD182-AE182,2)</f>
        <v/>
      </c>
      <c r="AG182" s="29">
        <f>N(AK181)*(1+N('Debt Payoff'!$D$13)/12)</f>
        <v/>
      </c>
      <c r="AH182" s="29">
        <f>MIN(AG182,N('Debt Payoff'!$E$13))</f>
        <v/>
      </c>
      <c r="AI182" s="29">
        <f>AG182-AH182</f>
        <v/>
      </c>
      <c r="AJ182" s="29">
        <f>MAX(0,MIN(AI182,$AQ182-SUMIF($C$4:$AP$4,"&lt;"&amp;AI$4,$C182:$AP182)))</f>
        <v/>
      </c>
      <c r="AK182" s="29">
        <f>ROUND(AI182-AJ182,2)</f>
        <v/>
      </c>
      <c r="AL182" s="29">
        <f>N(AP181)*(1+N('Debt Payoff'!$D$14)/12)</f>
        <v/>
      </c>
      <c r="AM182" s="29">
        <f>MIN(AL182,N('Debt Payoff'!$E$14))</f>
        <v/>
      </c>
      <c r="AN182" s="29">
        <f>AL182-AM182</f>
        <v/>
      </c>
      <c r="AO182" s="29">
        <f>MAX(0,MIN(AN182,$AQ182-SUMIF($C$4:$AP$4,"&lt;"&amp;AN$4,$C182:$AP182)))</f>
        <v/>
      </c>
      <c r="AP182" s="29">
        <f>ROUND(AN182-AO182,2)</f>
        <v/>
      </c>
      <c r="AQ182" s="29">
        <f>'Debt Payoff'!$C$19-(D182+I182+N182+S182+X182+AC182+AH182+AM182)</f>
        <v/>
      </c>
      <c r="AR182" s="29">
        <f>G182+L182+Q182+V182+AA182+AF182+AK182+AP182</f>
        <v/>
      </c>
      <c r="AS182" s="29">
        <f>D182+F182+I182+K182+N182+P182+S182+U182+X182+Z182+AC182+AE182+AH182+AJ182+AM182+AO182</f>
        <v/>
      </c>
      <c r="AT182" s="29">
        <f>(C182+H182+M182+R182+W182+AB182+AG182+AL182)-AR181</f>
        <v/>
      </c>
    </row>
    <row r="183">
      <c r="B183" t="n">
        <v>178</v>
      </c>
      <c r="C183" s="29">
        <f>N(G182)*(1+N('Debt Payoff'!$D$7)/12)</f>
        <v/>
      </c>
      <c r="D183" s="29">
        <f>MIN(C183,N('Debt Payoff'!$E$7))</f>
        <v/>
      </c>
      <c r="E183" s="29">
        <f>C183-D183</f>
        <v/>
      </c>
      <c r="F183" s="29">
        <f>MAX(0,MIN(E183,$AQ183-SUMIF($C$4:$AP$4,"&lt;"&amp;E$4,$C183:$AP183)))</f>
        <v/>
      </c>
      <c r="G183" s="29">
        <f>ROUND(E183-F183,2)</f>
        <v/>
      </c>
      <c r="H183" s="29">
        <f>N(L182)*(1+N('Debt Payoff'!$D$8)/12)</f>
        <v/>
      </c>
      <c r="I183" s="29">
        <f>MIN(H183,N('Debt Payoff'!$E$8))</f>
        <v/>
      </c>
      <c r="J183" s="29">
        <f>H183-I183</f>
        <v/>
      </c>
      <c r="K183" s="29">
        <f>MAX(0,MIN(J183,$AQ183-SUMIF($C$4:$AP$4,"&lt;"&amp;J$4,$C183:$AP183)))</f>
        <v/>
      </c>
      <c r="L183" s="29">
        <f>ROUND(J183-K183,2)</f>
        <v/>
      </c>
      <c r="M183" s="29">
        <f>N(Q182)*(1+N('Debt Payoff'!$D$9)/12)</f>
        <v/>
      </c>
      <c r="N183" s="29">
        <f>MIN(M183,N('Debt Payoff'!$E$9))</f>
        <v/>
      </c>
      <c r="O183" s="29">
        <f>M183-N183</f>
        <v/>
      </c>
      <c r="P183" s="29">
        <f>MAX(0,MIN(O183,$AQ183-SUMIF($C$4:$AP$4,"&lt;"&amp;O$4,$C183:$AP183)))</f>
        <v/>
      </c>
      <c r="Q183" s="29">
        <f>ROUND(O183-P183,2)</f>
        <v/>
      </c>
      <c r="R183" s="29">
        <f>N(V182)*(1+N('Debt Payoff'!$D$10)/12)</f>
        <v/>
      </c>
      <c r="S183" s="29">
        <f>MIN(R183,N('Debt Payoff'!$E$10))</f>
        <v/>
      </c>
      <c r="T183" s="29">
        <f>R183-S183</f>
        <v/>
      </c>
      <c r="U183" s="29">
        <f>MAX(0,MIN(T183,$AQ183-SUMIF($C$4:$AP$4,"&lt;"&amp;T$4,$C183:$AP183)))</f>
        <v/>
      </c>
      <c r="V183" s="29">
        <f>ROUND(T183-U183,2)</f>
        <v/>
      </c>
      <c r="W183" s="29">
        <f>N(AA182)*(1+N('Debt Payoff'!$D$11)/12)</f>
        <v/>
      </c>
      <c r="X183" s="29">
        <f>MIN(W183,N('Debt Payoff'!$E$11))</f>
        <v/>
      </c>
      <c r="Y183" s="29">
        <f>W183-X183</f>
        <v/>
      </c>
      <c r="Z183" s="29">
        <f>MAX(0,MIN(Y183,$AQ183-SUMIF($C$4:$AP$4,"&lt;"&amp;Y$4,$C183:$AP183)))</f>
        <v/>
      </c>
      <c r="AA183" s="29">
        <f>ROUND(Y183-Z183,2)</f>
        <v/>
      </c>
      <c r="AB183" s="29">
        <f>N(AF182)*(1+N('Debt Payoff'!$D$12)/12)</f>
        <v/>
      </c>
      <c r="AC183" s="29">
        <f>MIN(AB183,N('Debt Payoff'!$E$12))</f>
        <v/>
      </c>
      <c r="AD183" s="29">
        <f>AB183-AC183</f>
        <v/>
      </c>
      <c r="AE183" s="29">
        <f>MAX(0,MIN(AD183,$AQ183-SUMIF($C$4:$AP$4,"&lt;"&amp;AD$4,$C183:$AP183)))</f>
        <v/>
      </c>
      <c r="AF183" s="29">
        <f>ROUND(AD183-AE183,2)</f>
        <v/>
      </c>
      <c r="AG183" s="29">
        <f>N(AK182)*(1+N('Debt Payoff'!$D$13)/12)</f>
        <v/>
      </c>
      <c r="AH183" s="29">
        <f>MIN(AG183,N('Debt Payoff'!$E$13))</f>
        <v/>
      </c>
      <c r="AI183" s="29">
        <f>AG183-AH183</f>
        <v/>
      </c>
      <c r="AJ183" s="29">
        <f>MAX(0,MIN(AI183,$AQ183-SUMIF($C$4:$AP$4,"&lt;"&amp;AI$4,$C183:$AP183)))</f>
        <v/>
      </c>
      <c r="AK183" s="29">
        <f>ROUND(AI183-AJ183,2)</f>
        <v/>
      </c>
      <c r="AL183" s="29">
        <f>N(AP182)*(1+N('Debt Payoff'!$D$14)/12)</f>
        <v/>
      </c>
      <c r="AM183" s="29">
        <f>MIN(AL183,N('Debt Payoff'!$E$14))</f>
        <v/>
      </c>
      <c r="AN183" s="29">
        <f>AL183-AM183</f>
        <v/>
      </c>
      <c r="AO183" s="29">
        <f>MAX(0,MIN(AN183,$AQ183-SUMIF($C$4:$AP$4,"&lt;"&amp;AN$4,$C183:$AP183)))</f>
        <v/>
      </c>
      <c r="AP183" s="29">
        <f>ROUND(AN183-AO183,2)</f>
        <v/>
      </c>
      <c r="AQ183" s="29">
        <f>'Debt Payoff'!$C$19-(D183+I183+N183+S183+X183+AC183+AH183+AM183)</f>
        <v/>
      </c>
      <c r="AR183" s="29">
        <f>G183+L183+Q183+V183+AA183+AF183+AK183+AP183</f>
        <v/>
      </c>
      <c r="AS183" s="29">
        <f>D183+F183+I183+K183+N183+P183+S183+U183+X183+Z183+AC183+AE183+AH183+AJ183+AM183+AO183</f>
        <v/>
      </c>
      <c r="AT183" s="29">
        <f>(C183+H183+M183+R183+W183+AB183+AG183+AL183)-AR182</f>
        <v/>
      </c>
    </row>
    <row r="184">
      <c r="B184" t="n">
        <v>179</v>
      </c>
      <c r="C184" s="29">
        <f>N(G183)*(1+N('Debt Payoff'!$D$7)/12)</f>
        <v/>
      </c>
      <c r="D184" s="29">
        <f>MIN(C184,N('Debt Payoff'!$E$7))</f>
        <v/>
      </c>
      <c r="E184" s="29">
        <f>C184-D184</f>
        <v/>
      </c>
      <c r="F184" s="29">
        <f>MAX(0,MIN(E184,$AQ184-SUMIF($C$4:$AP$4,"&lt;"&amp;E$4,$C184:$AP184)))</f>
        <v/>
      </c>
      <c r="G184" s="29">
        <f>ROUND(E184-F184,2)</f>
        <v/>
      </c>
      <c r="H184" s="29">
        <f>N(L183)*(1+N('Debt Payoff'!$D$8)/12)</f>
        <v/>
      </c>
      <c r="I184" s="29">
        <f>MIN(H184,N('Debt Payoff'!$E$8))</f>
        <v/>
      </c>
      <c r="J184" s="29">
        <f>H184-I184</f>
        <v/>
      </c>
      <c r="K184" s="29">
        <f>MAX(0,MIN(J184,$AQ184-SUMIF($C$4:$AP$4,"&lt;"&amp;J$4,$C184:$AP184)))</f>
        <v/>
      </c>
      <c r="L184" s="29">
        <f>ROUND(J184-K184,2)</f>
        <v/>
      </c>
      <c r="M184" s="29">
        <f>N(Q183)*(1+N('Debt Payoff'!$D$9)/12)</f>
        <v/>
      </c>
      <c r="N184" s="29">
        <f>MIN(M184,N('Debt Payoff'!$E$9))</f>
        <v/>
      </c>
      <c r="O184" s="29">
        <f>M184-N184</f>
        <v/>
      </c>
      <c r="P184" s="29">
        <f>MAX(0,MIN(O184,$AQ184-SUMIF($C$4:$AP$4,"&lt;"&amp;O$4,$C184:$AP184)))</f>
        <v/>
      </c>
      <c r="Q184" s="29">
        <f>ROUND(O184-P184,2)</f>
        <v/>
      </c>
      <c r="R184" s="29">
        <f>N(V183)*(1+N('Debt Payoff'!$D$10)/12)</f>
        <v/>
      </c>
      <c r="S184" s="29">
        <f>MIN(R184,N('Debt Payoff'!$E$10))</f>
        <v/>
      </c>
      <c r="T184" s="29">
        <f>R184-S184</f>
        <v/>
      </c>
      <c r="U184" s="29">
        <f>MAX(0,MIN(T184,$AQ184-SUMIF($C$4:$AP$4,"&lt;"&amp;T$4,$C184:$AP184)))</f>
        <v/>
      </c>
      <c r="V184" s="29">
        <f>ROUND(T184-U184,2)</f>
        <v/>
      </c>
      <c r="W184" s="29">
        <f>N(AA183)*(1+N('Debt Payoff'!$D$11)/12)</f>
        <v/>
      </c>
      <c r="X184" s="29">
        <f>MIN(W184,N('Debt Payoff'!$E$11))</f>
        <v/>
      </c>
      <c r="Y184" s="29">
        <f>W184-X184</f>
        <v/>
      </c>
      <c r="Z184" s="29">
        <f>MAX(0,MIN(Y184,$AQ184-SUMIF($C$4:$AP$4,"&lt;"&amp;Y$4,$C184:$AP184)))</f>
        <v/>
      </c>
      <c r="AA184" s="29">
        <f>ROUND(Y184-Z184,2)</f>
        <v/>
      </c>
      <c r="AB184" s="29">
        <f>N(AF183)*(1+N('Debt Payoff'!$D$12)/12)</f>
        <v/>
      </c>
      <c r="AC184" s="29">
        <f>MIN(AB184,N('Debt Payoff'!$E$12))</f>
        <v/>
      </c>
      <c r="AD184" s="29">
        <f>AB184-AC184</f>
        <v/>
      </c>
      <c r="AE184" s="29">
        <f>MAX(0,MIN(AD184,$AQ184-SUMIF($C$4:$AP$4,"&lt;"&amp;AD$4,$C184:$AP184)))</f>
        <v/>
      </c>
      <c r="AF184" s="29">
        <f>ROUND(AD184-AE184,2)</f>
        <v/>
      </c>
      <c r="AG184" s="29">
        <f>N(AK183)*(1+N('Debt Payoff'!$D$13)/12)</f>
        <v/>
      </c>
      <c r="AH184" s="29">
        <f>MIN(AG184,N('Debt Payoff'!$E$13))</f>
        <v/>
      </c>
      <c r="AI184" s="29">
        <f>AG184-AH184</f>
        <v/>
      </c>
      <c r="AJ184" s="29">
        <f>MAX(0,MIN(AI184,$AQ184-SUMIF($C$4:$AP$4,"&lt;"&amp;AI$4,$C184:$AP184)))</f>
        <v/>
      </c>
      <c r="AK184" s="29">
        <f>ROUND(AI184-AJ184,2)</f>
        <v/>
      </c>
      <c r="AL184" s="29">
        <f>N(AP183)*(1+N('Debt Payoff'!$D$14)/12)</f>
        <v/>
      </c>
      <c r="AM184" s="29">
        <f>MIN(AL184,N('Debt Payoff'!$E$14))</f>
        <v/>
      </c>
      <c r="AN184" s="29">
        <f>AL184-AM184</f>
        <v/>
      </c>
      <c r="AO184" s="29">
        <f>MAX(0,MIN(AN184,$AQ184-SUMIF($C$4:$AP$4,"&lt;"&amp;AN$4,$C184:$AP184)))</f>
        <v/>
      </c>
      <c r="AP184" s="29">
        <f>ROUND(AN184-AO184,2)</f>
        <v/>
      </c>
      <c r="AQ184" s="29">
        <f>'Debt Payoff'!$C$19-(D184+I184+N184+S184+X184+AC184+AH184+AM184)</f>
        <v/>
      </c>
      <c r="AR184" s="29">
        <f>G184+L184+Q184+V184+AA184+AF184+AK184+AP184</f>
        <v/>
      </c>
      <c r="AS184" s="29">
        <f>D184+F184+I184+K184+N184+P184+S184+U184+X184+Z184+AC184+AE184+AH184+AJ184+AM184+AO184</f>
        <v/>
      </c>
      <c r="AT184" s="29">
        <f>(C184+H184+M184+R184+W184+AB184+AG184+AL184)-AR183</f>
        <v/>
      </c>
    </row>
    <row r="185">
      <c r="B185" t="n">
        <v>180</v>
      </c>
      <c r="C185" s="29">
        <f>N(G184)*(1+N('Debt Payoff'!$D$7)/12)</f>
        <v/>
      </c>
      <c r="D185" s="29">
        <f>MIN(C185,N('Debt Payoff'!$E$7))</f>
        <v/>
      </c>
      <c r="E185" s="29">
        <f>C185-D185</f>
        <v/>
      </c>
      <c r="F185" s="29">
        <f>MAX(0,MIN(E185,$AQ185-SUMIF($C$4:$AP$4,"&lt;"&amp;E$4,$C185:$AP185)))</f>
        <v/>
      </c>
      <c r="G185" s="29">
        <f>ROUND(E185-F185,2)</f>
        <v/>
      </c>
      <c r="H185" s="29">
        <f>N(L184)*(1+N('Debt Payoff'!$D$8)/12)</f>
        <v/>
      </c>
      <c r="I185" s="29">
        <f>MIN(H185,N('Debt Payoff'!$E$8))</f>
        <v/>
      </c>
      <c r="J185" s="29">
        <f>H185-I185</f>
        <v/>
      </c>
      <c r="K185" s="29">
        <f>MAX(0,MIN(J185,$AQ185-SUMIF($C$4:$AP$4,"&lt;"&amp;J$4,$C185:$AP185)))</f>
        <v/>
      </c>
      <c r="L185" s="29">
        <f>ROUND(J185-K185,2)</f>
        <v/>
      </c>
      <c r="M185" s="29">
        <f>N(Q184)*(1+N('Debt Payoff'!$D$9)/12)</f>
        <v/>
      </c>
      <c r="N185" s="29">
        <f>MIN(M185,N('Debt Payoff'!$E$9))</f>
        <v/>
      </c>
      <c r="O185" s="29">
        <f>M185-N185</f>
        <v/>
      </c>
      <c r="P185" s="29">
        <f>MAX(0,MIN(O185,$AQ185-SUMIF($C$4:$AP$4,"&lt;"&amp;O$4,$C185:$AP185)))</f>
        <v/>
      </c>
      <c r="Q185" s="29">
        <f>ROUND(O185-P185,2)</f>
        <v/>
      </c>
      <c r="R185" s="29">
        <f>N(V184)*(1+N('Debt Payoff'!$D$10)/12)</f>
        <v/>
      </c>
      <c r="S185" s="29">
        <f>MIN(R185,N('Debt Payoff'!$E$10))</f>
        <v/>
      </c>
      <c r="T185" s="29">
        <f>R185-S185</f>
        <v/>
      </c>
      <c r="U185" s="29">
        <f>MAX(0,MIN(T185,$AQ185-SUMIF($C$4:$AP$4,"&lt;"&amp;T$4,$C185:$AP185)))</f>
        <v/>
      </c>
      <c r="V185" s="29">
        <f>ROUND(T185-U185,2)</f>
        <v/>
      </c>
      <c r="W185" s="29">
        <f>N(AA184)*(1+N('Debt Payoff'!$D$11)/12)</f>
        <v/>
      </c>
      <c r="X185" s="29">
        <f>MIN(W185,N('Debt Payoff'!$E$11))</f>
        <v/>
      </c>
      <c r="Y185" s="29">
        <f>W185-X185</f>
        <v/>
      </c>
      <c r="Z185" s="29">
        <f>MAX(0,MIN(Y185,$AQ185-SUMIF($C$4:$AP$4,"&lt;"&amp;Y$4,$C185:$AP185)))</f>
        <v/>
      </c>
      <c r="AA185" s="29">
        <f>ROUND(Y185-Z185,2)</f>
        <v/>
      </c>
      <c r="AB185" s="29">
        <f>N(AF184)*(1+N('Debt Payoff'!$D$12)/12)</f>
        <v/>
      </c>
      <c r="AC185" s="29">
        <f>MIN(AB185,N('Debt Payoff'!$E$12))</f>
        <v/>
      </c>
      <c r="AD185" s="29">
        <f>AB185-AC185</f>
        <v/>
      </c>
      <c r="AE185" s="29">
        <f>MAX(0,MIN(AD185,$AQ185-SUMIF($C$4:$AP$4,"&lt;"&amp;AD$4,$C185:$AP185)))</f>
        <v/>
      </c>
      <c r="AF185" s="29">
        <f>ROUND(AD185-AE185,2)</f>
        <v/>
      </c>
      <c r="AG185" s="29">
        <f>N(AK184)*(1+N('Debt Payoff'!$D$13)/12)</f>
        <v/>
      </c>
      <c r="AH185" s="29">
        <f>MIN(AG185,N('Debt Payoff'!$E$13))</f>
        <v/>
      </c>
      <c r="AI185" s="29">
        <f>AG185-AH185</f>
        <v/>
      </c>
      <c r="AJ185" s="29">
        <f>MAX(0,MIN(AI185,$AQ185-SUMIF($C$4:$AP$4,"&lt;"&amp;AI$4,$C185:$AP185)))</f>
        <v/>
      </c>
      <c r="AK185" s="29">
        <f>ROUND(AI185-AJ185,2)</f>
        <v/>
      </c>
      <c r="AL185" s="29">
        <f>N(AP184)*(1+N('Debt Payoff'!$D$14)/12)</f>
        <v/>
      </c>
      <c r="AM185" s="29">
        <f>MIN(AL185,N('Debt Payoff'!$E$14))</f>
        <v/>
      </c>
      <c r="AN185" s="29">
        <f>AL185-AM185</f>
        <v/>
      </c>
      <c r="AO185" s="29">
        <f>MAX(0,MIN(AN185,$AQ185-SUMIF($C$4:$AP$4,"&lt;"&amp;AN$4,$C185:$AP185)))</f>
        <v/>
      </c>
      <c r="AP185" s="29">
        <f>ROUND(AN185-AO185,2)</f>
        <v/>
      </c>
      <c r="AQ185" s="29">
        <f>'Debt Payoff'!$C$19-(D185+I185+N185+S185+X185+AC185+AH185+AM185)</f>
        <v/>
      </c>
      <c r="AR185" s="29">
        <f>G185+L185+Q185+V185+AA185+AF185+AK185+AP185</f>
        <v/>
      </c>
      <c r="AS185" s="29">
        <f>D185+F185+I185+K185+N185+P185+S185+U185+X185+Z185+AC185+AE185+AH185+AJ185+AM185+AO185</f>
        <v/>
      </c>
      <c r="AT185" s="29">
        <f>(C185+H185+M185+R185+W185+AB185+AG185+AL185)-AR184</f>
        <v/>
      </c>
    </row>
    <row r="186">
      <c r="B186" t="n">
        <v>181</v>
      </c>
      <c r="C186" s="29">
        <f>N(G185)*(1+N('Debt Payoff'!$D$7)/12)</f>
        <v/>
      </c>
      <c r="D186" s="29">
        <f>MIN(C186,N('Debt Payoff'!$E$7))</f>
        <v/>
      </c>
      <c r="E186" s="29">
        <f>C186-D186</f>
        <v/>
      </c>
      <c r="F186" s="29">
        <f>MAX(0,MIN(E186,$AQ186-SUMIF($C$4:$AP$4,"&lt;"&amp;E$4,$C186:$AP186)))</f>
        <v/>
      </c>
      <c r="G186" s="29">
        <f>ROUND(E186-F186,2)</f>
        <v/>
      </c>
      <c r="H186" s="29">
        <f>N(L185)*(1+N('Debt Payoff'!$D$8)/12)</f>
        <v/>
      </c>
      <c r="I186" s="29">
        <f>MIN(H186,N('Debt Payoff'!$E$8))</f>
        <v/>
      </c>
      <c r="J186" s="29">
        <f>H186-I186</f>
        <v/>
      </c>
      <c r="K186" s="29">
        <f>MAX(0,MIN(J186,$AQ186-SUMIF($C$4:$AP$4,"&lt;"&amp;J$4,$C186:$AP186)))</f>
        <v/>
      </c>
      <c r="L186" s="29">
        <f>ROUND(J186-K186,2)</f>
        <v/>
      </c>
      <c r="M186" s="29">
        <f>N(Q185)*(1+N('Debt Payoff'!$D$9)/12)</f>
        <v/>
      </c>
      <c r="N186" s="29">
        <f>MIN(M186,N('Debt Payoff'!$E$9))</f>
        <v/>
      </c>
      <c r="O186" s="29">
        <f>M186-N186</f>
        <v/>
      </c>
      <c r="P186" s="29">
        <f>MAX(0,MIN(O186,$AQ186-SUMIF($C$4:$AP$4,"&lt;"&amp;O$4,$C186:$AP186)))</f>
        <v/>
      </c>
      <c r="Q186" s="29">
        <f>ROUND(O186-P186,2)</f>
        <v/>
      </c>
      <c r="R186" s="29">
        <f>N(V185)*(1+N('Debt Payoff'!$D$10)/12)</f>
        <v/>
      </c>
      <c r="S186" s="29">
        <f>MIN(R186,N('Debt Payoff'!$E$10))</f>
        <v/>
      </c>
      <c r="T186" s="29">
        <f>R186-S186</f>
        <v/>
      </c>
      <c r="U186" s="29">
        <f>MAX(0,MIN(T186,$AQ186-SUMIF($C$4:$AP$4,"&lt;"&amp;T$4,$C186:$AP186)))</f>
        <v/>
      </c>
      <c r="V186" s="29">
        <f>ROUND(T186-U186,2)</f>
        <v/>
      </c>
      <c r="W186" s="29">
        <f>N(AA185)*(1+N('Debt Payoff'!$D$11)/12)</f>
        <v/>
      </c>
      <c r="X186" s="29">
        <f>MIN(W186,N('Debt Payoff'!$E$11))</f>
        <v/>
      </c>
      <c r="Y186" s="29">
        <f>W186-X186</f>
        <v/>
      </c>
      <c r="Z186" s="29">
        <f>MAX(0,MIN(Y186,$AQ186-SUMIF($C$4:$AP$4,"&lt;"&amp;Y$4,$C186:$AP186)))</f>
        <v/>
      </c>
      <c r="AA186" s="29">
        <f>ROUND(Y186-Z186,2)</f>
        <v/>
      </c>
      <c r="AB186" s="29">
        <f>N(AF185)*(1+N('Debt Payoff'!$D$12)/12)</f>
        <v/>
      </c>
      <c r="AC186" s="29">
        <f>MIN(AB186,N('Debt Payoff'!$E$12))</f>
        <v/>
      </c>
      <c r="AD186" s="29">
        <f>AB186-AC186</f>
        <v/>
      </c>
      <c r="AE186" s="29">
        <f>MAX(0,MIN(AD186,$AQ186-SUMIF($C$4:$AP$4,"&lt;"&amp;AD$4,$C186:$AP186)))</f>
        <v/>
      </c>
      <c r="AF186" s="29">
        <f>ROUND(AD186-AE186,2)</f>
        <v/>
      </c>
      <c r="AG186" s="29">
        <f>N(AK185)*(1+N('Debt Payoff'!$D$13)/12)</f>
        <v/>
      </c>
      <c r="AH186" s="29">
        <f>MIN(AG186,N('Debt Payoff'!$E$13))</f>
        <v/>
      </c>
      <c r="AI186" s="29">
        <f>AG186-AH186</f>
        <v/>
      </c>
      <c r="AJ186" s="29">
        <f>MAX(0,MIN(AI186,$AQ186-SUMIF($C$4:$AP$4,"&lt;"&amp;AI$4,$C186:$AP186)))</f>
        <v/>
      </c>
      <c r="AK186" s="29">
        <f>ROUND(AI186-AJ186,2)</f>
        <v/>
      </c>
      <c r="AL186" s="29">
        <f>N(AP185)*(1+N('Debt Payoff'!$D$14)/12)</f>
        <v/>
      </c>
      <c r="AM186" s="29">
        <f>MIN(AL186,N('Debt Payoff'!$E$14))</f>
        <v/>
      </c>
      <c r="AN186" s="29">
        <f>AL186-AM186</f>
        <v/>
      </c>
      <c r="AO186" s="29">
        <f>MAX(0,MIN(AN186,$AQ186-SUMIF($C$4:$AP$4,"&lt;"&amp;AN$4,$C186:$AP186)))</f>
        <v/>
      </c>
      <c r="AP186" s="29">
        <f>ROUND(AN186-AO186,2)</f>
        <v/>
      </c>
      <c r="AQ186" s="29">
        <f>'Debt Payoff'!$C$19-(D186+I186+N186+S186+X186+AC186+AH186+AM186)</f>
        <v/>
      </c>
      <c r="AR186" s="29">
        <f>G186+L186+Q186+V186+AA186+AF186+AK186+AP186</f>
        <v/>
      </c>
      <c r="AS186" s="29">
        <f>D186+F186+I186+K186+N186+P186+S186+U186+X186+Z186+AC186+AE186+AH186+AJ186+AM186+AO186</f>
        <v/>
      </c>
      <c r="AT186" s="29">
        <f>(C186+H186+M186+R186+W186+AB186+AG186+AL186)-AR185</f>
        <v/>
      </c>
    </row>
    <row r="187">
      <c r="B187" t="n">
        <v>182</v>
      </c>
      <c r="C187" s="29">
        <f>N(G186)*(1+N('Debt Payoff'!$D$7)/12)</f>
        <v/>
      </c>
      <c r="D187" s="29">
        <f>MIN(C187,N('Debt Payoff'!$E$7))</f>
        <v/>
      </c>
      <c r="E187" s="29">
        <f>C187-D187</f>
        <v/>
      </c>
      <c r="F187" s="29">
        <f>MAX(0,MIN(E187,$AQ187-SUMIF($C$4:$AP$4,"&lt;"&amp;E$4,$C187:$AP187)))</f>
        <v/>
      </c>
      <c r="G187" s="29">
        <f>ROUND(E187-F187,2)</f>
        <v/>
      </c>
      <c r="H187" s="29">
        <f>N(L186)*(1+N('Debt Payoff'!$D$8)/12)</f>
        <v/>
      </c>
      <c r="I187" s="29">
        <f>MIN(H187,N('Debt Payoff'!$E$8))</f>
        <v/>
      </c>
      <c r="J187" s="29">
        <f>H187-I187</f>
        <v/>
      </c>
      <c r="K187" s="29">
        <f>MAX(0,MIN(J187,$AQ187-SUMIF($C$4:$AP$4,"&lt;"&amp;J$4,$C187:$AP187)))</f>
        <v/>
      </c>
      <c r="L187" s="29">
        <f>ROUND(J187-K187,2)</f>
        <v/>
      </c>
      <c r="M187" s="29">
        <f>N(Q186)*(1+N('Debt Payoff'!$D$9)/12)</f>
        <v/>
      </c>
      <c r="N187" s="29">
        <f>MIN(M187,N('Debt Payoff'!$E$9))</f>
        <v/>
      </c>
      <c r="O187" s="29">
        <f>M187-N187</f>
        <v/>
      </c>
      <c r="P187" s="29">
        <f>MAX(0,MIN(O187,$AQ187-SUMIF($C$4:$AP$4,"&lt;"&amp;O$4,$C187:$AP187)))</f>
        <v/>
      </c>
      <c r="Q187" s="29">
        <f>ROUND(O187-P187,2)</f>
        <v/>
      </c>
      <c r="R187" s="29">
        <f>N(V186)*(1+N('Debt Payoff'!$D$10)/12)</f>
        <v/>
      </c>
      <c r="S187" s="29">
        <f>MIN(R187,N('Debt Payoff'!$E$10))</f>
        <v/>
      </c>
      <c r="T187" s="29">
        <f>R187-S187</f>
        <v/>
      </c>
      <c r="U187" s="29">
        <f>MAX(0,MIN(T187,$AQ187-SUMIF($C$4:$AP$4,"&lt;"&amp;T$4,$C187:$AP187)))</f>
        <v/>
      </c>
      <c r="V187" s="29">
        <f>ROUND(T187-U187,2)</f>
        <v/>
      </c>
      <c r="W187" s="29">
        <f>N(AA186)*(1+N('Debt Payoff'!$D$11)/12)</f>
        <v/>
      </c>
      <c r="X187" s="29">
        <f>MIN(W187,N('Debt Payoff'!$E$11))</f>
        <v/>
      </c>
      <c r="Y187" s="29">
        <f>W187-X187</f>
        <v/>
      </c>
      <c r="Z187" s="29">
        <f>MAX(0,MIN(Y187,$AQ187-SUMIF($C$4:$AP$4,"&lt;"&amp;Y$4,$C187:$AP187)))</f>
        <v/>
      </c>
      <c r="AA187" s="29">
        <f>ROUND(Y187-Z187,2)</f>
        <v/>
      </c>
      <c r="AB187" s="29">
        <f>N(AF186)*(1+N('Debt Payoff'!$D$12)/12)</f>
        <v/>
      </c>
      <c r="AC187" s="29">
        <f>MIN(AB187,N('Debt Payoff'!$E$12))</f>
        <v/>
      </c>
      <c r="AD187" s="29">
        <f>AB187-AC187</f>
        <v/>
      </c>
      <c r="AE187" s="29">
        <f>MAX(0,MIN(AD187,$AQ187-SUMIF($C$4:$AP$4,"&lt;"&amp;AD$4,$C187:$AP187)))</f>
        <v/>
      </c>
      <c r="AF187" s="29">
        <f>ROUND(AD187-AE187,2)</f>
        <v/>
      </c>
      <c r="AG187" s="29">
        <f>N(AK186)*(1+N('Debt Payoff'!$D$13)/12)</f>
        <v/>
      </c>
      <c r="AH187" s="29">
        <f>MIN(AG187,N('Debt Payoff'!$E$13))</f>
        <v/>
      </c>
      <c r="AI187" s="29">
        <f>AG187-AH187</f>
        <v/>
      </c>
      <c r="AJ187" s="29">
        <f>MAX(0,MIN(AI187,$AQ187-SUMIF($C$4:$AP$4,"&lt;"&amp;AI$4,$C187:$AP187)))</f>
        <v/>
      </c>
      <c r="AK187" s="29">
        <f>ROUND(AI187-AJ187,2)</f>
        <v/>
      </c>
      <c r="AL187" s="29">
        <f>N(AP186)*(1+N('Debt Payoff'!$D$14)/12)</f>
        <v/>
      </c>
      <c r="AM187" s="29">
        <f>MIN(AL187,N('Debt Payoff'!$E$14))</f>
        <v/>
      </c>
      <c r="AN187" s="29">
        <f>AL187-AM187</f>
        <v/>
      </c>
      <c r="AO187" s="29">
        <f>MAX(0,MIN(AN187,$AQ187-SUMIF($C$4:$AP$4,"&lt;"&amp;AN$4,$C187:$AP187)))</f>
        <v/>
      </c>
      <c r="AP187" s="29">
        <f>ROUND(AN187-AO187,2)</f>
        <v/>
      </c>
      <c r="AQ187" s="29">
        <f>'Debt Payoff'!$C$19-(D187+I187+N187+S187+X187+AC187+AH187+AM187)</f>
        <v/>
      </c>
      <c r="AR187" s="29">
        <f>G187+L187+Q187+V187+AA187+AF187+AK187+AP187</f>
        <v/>
      </c>
      <c r="AS187" s="29">
        <f>D187+F187+I187+K187+N187+P187+S187+U187+X187+Z187+AC187+AE187+AH187+AJ187+AM187+AO187</f>
        <v/>
      </c>
      <c r="AT187" s="29">
        <f>(C187+H187+M187+R187+W187+AB187+AG187+AL187)-AR186</f>
        <v/>
      </c>
    </row>
    <row r="188">
      <c r="B188" t="n">
        <v>183</v>
      </c>
      <c r="C188" s="29">
        <f>N(G187)*(1+N('Debt Payoff'!$D$7)/12)</f>
        <v/>
      </c>
      <c r="D188" s="29">
        <f>MIN(C188,N('Debt Payoff'!$E$7))</f>
        <v/>
      </c>
      <c r="E188" s="29">
        <f>C188-D188</f>
        <v/>
      </c>
      <c r="F188" s="29">
        <f>MAX(0,MIN(E188,$AQ188-SUMIF($C$4:$AP$4,"&lt;"&amp;E$4,$C188:$AP188)))</f>
        <v/>
      </c>
      <c r="G188" s="29">
        <f>ROUND(E188-F188,2)</f>
        <v/>
      </c>
      <c r="H188" s="29">
        <f>N(L187)*(1+N('Debt Payoff'!$D$8)/12)</f>
        <v/>
      </c>
      <c r="I188" s="29">
        <f>MIN(H188,N('Debt Payoff'!$E$8))</f>
        <v/>
      </c>
      <c r="J188" s="29">
        <f>H188-I188</f>
        <v/>
      </c>
      <c r="K188" s="29">
        <f>MAX(0,MIN(J188,$AQ188-SUMIF($C$4:$AP$4,"&lt;"&amp;J$4,$C188:$AP188)))</f>
        <v/>
      </c>
      <c r="L188" s="29">
        <f>ROUND(J188-K188,2)</f>
        <v/>
      </c>
      <c r="M188" s="29">
        <f>N(Q187)*(1+N('Debt Payoff'!$D$9)/12)</f>
        <v/>
      </c>
      <c r="N188" s="29">
        <f>MIN(M188,N('Debt Payoff'!$E$9))</f>
        <v/>
      </c>
      <c r="O188" s="29">
        <f>M188-N188</f>
        <v/>
      </c>
      <c r="P188" s="29">
        <f>MAX(0,MIN(O188,$AQ188-SUMIF($C$4:$AP$4,"&lt;"&amp;O$4,$C188:$AP188)))</f>
        <v/>
      </c>
      <c r="Q188" s="29">
        <f>ROUND(O188-P188,2)</f>
        <v/>
      </c>
      <c r="R188" s="29">
        <f>N(V187)*(1+N('Debt Payoff'!$D$10)/12)</f>
        <v/>
      </c>
      <c r="S188" s="29">
        <f>MIN(R188,N('Debt Payoff'!$E$10))</f>
        <v/>
      </c>
      <c r="T188" s="29">
        <f>R188-S188</f>
        <v/>
      </c>
      <c r="U188" s="29">
        <f>MAX(0,MIN(T188,$AQ188-SUMIF($C$4:$AP$4,"&lt;"&amp;T$4,$C188:$AP188)))</f>
        <v/>
      </c>
      <c r="V188" s="29">
        <f>ROUND(T188-U188,2)</f>
        <v/>
      </c>
      <c r="W188" s="29">
        <f>N(AA187)*(1+N('Debt Payoff'!$D$11)/12)</f>
        <v/>
      </c>
      <c r="X188" s="29">
        <f>MIN(W188,N('Debt Payoff'!$E$11))</f>
        <v/>
      </c>
      <c r="Y188" s="29">
        <f>W188-X188</f>
        <v/>
      </c>
      <c r="Z188" s="29">
        <f>MAX(0,MIN(Y188,$AQ188-SUMIF($C$4:$AP$4,"&lt;"&amp;Y$4,$C188:$AP188)))</f>
        <v/>
      </c>
      <c r="AA188" s="29">
        <f>ROUND(Y188-Z188,2)</f>
        <v/>
      </c>
      <c r="AB188" s="29">
        <f>N(AF187)*(1+N('Debt Payoff'!$D$12)/12)</f>
        <v/>
      </c>
      <c r="AC188" s="29">
        <f>MIN(AB188,N('Debt Payoff'!$E$12))</f>
        <v/>
      </c>
      <c r="AD188" s="29">
        <f>AB188-AC188</f>
        <v/>
      </c>
      <c r="AE188" s="29">
        <f>MAX(0,MIN(AD188,$AQ188-SUMIF($C$4:$AP$4,"&lt;"&amp;AD$4,$C188:$AP188)))</f>
        <v/>
      </c>
      <c r="AF188" s="29">
        <f>ROUND(AD188-AE188,2)</f>
        <v/>
      </c>
      <c r="AG188" s="29">
        <f>N(AK187)*(1+N('Debt Payoff'!$D$13)/12)</f>
        <v/>
      </c>
      <c r="AH188" s="29">
        <f>MIN(AG188,N('Debt Payoff'!$E$13))</f>
        <v/>
      </c>
      <c r="AI188" s="29">
        <f>AG188-AH188</f>
        <v/>
      </c>
      <c r="AJ188" s="29">
        <f>MAX(0,MIN(AI188,$AQ188-SUMIF($C$4:$AP$4,"&lt;"&amp;AI$4,$C188:$AP188)))</f>
        <v/>
      </c>
      <c r="AK188" s="29">
        <f>ROUND(AI188-AJ188,2)</f>
        <v/>
      </c>
      <c r="AL188" s="29">
        <f>N(AP187)*(1+N('Debt Payoff'!$D$14)/12)</f>
        <v/>
      </c>
      <c r="AM188" s="29">
        <f>MIN(AL188,N('Debt Payoff'!$E$14))</f>
        <v/>
      </c>
      <c r="AN188" s="29">
        <f>AL188-AM188</f>
        <v/>
      </c>
      <c r="AO188" s="29">
        <f>MAX(0,MIN(AN188,$AQ188-SUMIF($C$4:$AP$4,"&lt;"&amp;AN$4,$C188:$AP188)))</f>
        <v/>
      </c>
      <c r="AP188" s="29">
        <f>ROUND(AN188-AO188,2)</f>
        <v/>
      </c>
      <c r="AQ188" s="29">
        <f>'Debt Payoff'!$C$19-(D188+I188+N188+S188+X188+AC188+AH188+AM188)</f>
        <v/>
      </c>
      <c r="AR188" s="29">
        <f>G188+L188+Q188+V188+AA188+AF188+AK188+AP188</f>
        <v/>
      </c>
      <c r="AS188" s="29">
        <f>D188+F188+I188+K188+N188+P188+S188+U188+X188+Z188+AC188+AE188+AH188+AJ188+AM188+AO188</f>
        <v/>
      </c>
      <c r="AT188" s="29">
        <f>(C188+H188+M188+R188+W188+AB188+AG188+AL188)-AR187</f>
        <v/>
      </c>
    </row>
    <row r="189">
      <c r="B189" t="n">
        <v>184</v>
      </c>
      <c r="C189" s="29">
        <f>N(G188)*(1+N('Debt Payoff'!$D$7)/12)</f>
        <v/>
      </c>
      <c r="D189" s="29">
        <f>MIN(C189,N('Debt Payoff'!$E$7))</f>
        <v/>
      </c>
      <c r="E189" s="29">
        <f>C189-D189</f>
        <v/>
      </c>
      <c r="F189" s="29">
        <f>MAX(0,MIN(E189,$AQ189-SUMIF($C$4:$AP$4,"&lt;"&amp;E$4,$C189:$AP189)))</f>
        <v/>
      </c>
      <c r="G189" s="29">
        <f>ROUND(E189-F189,2)</f>
        <v/>
      </c>
      <c r="H189" s="29">
        <f>N(L188)*(1+N('Debt Payoff'!$D$8)/12)</f>
        <v/>
      </c>
      <c r="I189" s="29">
        <f>MIN(H189,N('Debt Payoff'!$E$8))</f>
        <v/>
      </c>
      <c r="J189" s="29">
        <f>H189-I189</f>
        <v/>
      </c>
      <c r="K189" s="29">
        <f>MAX(0,MIN(J189,$AQ189-SUMIF($C$4:$AP$4,"&lt;"&amp;J$4,$C189:$AP189)))</f>
        <v/>
      </c>
      <c r="L189" s="29">
        <f>ROUND(J189-K189,2)</f>
        <v/>
      </c>
      <c r="M189" s="29">
        <f>N(Q188)*(1+N('Debt Payoff'!$D$9)/12)</f>
        <v/>
      </c>
      <c r="N189" s="29">
        <f>MIN(M189,N('Debt Payoff'!$E$9))</f>
        <v/>
      </c>
      <c r="O189" s="29">
        <f>M189-N189</f>
        <v/>
      </c>
      <c r="P189" s="29">
        <f>MAX(0,MIN(O189,$AQ189-SUMIF($C$4:$AP$4,"&lt;"&amp;O$4,$C189:$AP189)))</f>
        <v/>
      </c>
      <c r="Q189" s="29">
        <f>ROUND(O189-P189,2)</f>
        <v/>
      </c>
      <c r="R189" s="29">
        <f>N(V188)*(1+N('Debt Payoff'!$D$10)/12)</f>
        <v/>
      </c>
      <c r="S189" s="29">
        <f>MIN(R189,N('Debt Payoff'!$E$10))</f>
        <v/>
      </c>
      <c r="T189" s="29">
        <f>R189-S189</f>
        <v/>
      </c>
      <c r="U189" s="29">
        <f>MAX(0,MIN(T189,$AQ189-SUMIF($C$4:$AP$4,"&lt;"&amp;T$4,$C189:$AP189)))</f>
        <v/>
      </c>
      <c r="V189" s="29">
        <f>ROUND(T189-U189,2)</f>
        <v/>
      </c>
      <c r="W189" s="29">
        <f>N(AA188)*(1+N('Debt Payoff'!$D$11)/12)</f>
        <v/>
      </c>
      <c r="X189" s="29">
        <f>MIN(W189,N('Debt Payoff'!$E$11))</f>
        <v/>
      </c>
      <c r="Y189" s="29">
        <f>W189-X189</f>
        <v/>
      </c>
      <c r="Z189" s="29">
        <f>MAX(0,MIN(Y189,$AQ189-SUMIF($C$4:$AP$4,"&lt;"&amp;Y$4,$C189:$AP189)))</f>
        <v/>
      </c>
      <c r="AA189" s="29">
        <f>ROUND(Y189-Z189,2)</f>
        <v/>
      </c>
      <c r="AB189" s="29">
        <f>N(AF188)*(1+N('Debt Payoff'!$D$12)/12)</f>
        <v/>
      </c>
      <c r="AC189" s="29">
        <f>MIN(AB189,N('Debt Payoff'!$E$12))</f>
        <v/>
      </c>
      <c r="AD189" s="29">
        <f>AB189-AC189</f>
        <v/>
      </c>
      <c r="AE189" s="29">
        <f>MAX(0,MIN(AD189,$AQ189-SUMIF($C$4:$AP$4,"&lt;"&amp;AD$4,$C189:$AP189)))</f>
        <v/>
      </c>
      <c r="AF189" s="29">
        <f>ROUND(AD189-AE189,2)</f>
        <v/>
      </c>
      <c r="AG189" s="29">
        <f>N(AK188)*(1+N('Debt Payoff'!$D$13)/12)</f>
        <v/>
      </c>
      <c r="AH189" s="29">
        <f>MIN(AG189,N('Debt Payoff'!$E$13))</f>
        <v/>
      </c>
      <c r="AI189" s="29">
        <f>AG189-AH189</f>
        <v/>
      </c>
      <c r="AJ189" s="29">
        <f>MAX(0,MIN(AI189,$AQ189-SUMIF($C$4:$AP$4,"&lt;"&amp;AI$4,$C189:$AP189)))</f>
        <v/>
      </c>
      <c r="AK189" s="29">
        <f>ROUND(AI189-AJ189,2)</f>
        <v/>
      </c>
      <c r="AL189" s="29">
        <f>N(AP188)*(1+N('Debt Payoff'!$D$14)/12)</f>
        <v/>
      </c>
      <c r="AM189" s="29">
        <f>MIN(AL189,N('Debt Payoff'!$E$14))</f>
        <v/>
      </c>
      <c r="AN189" s="29">
        <f>AL189-AM189</f>
        <v/>
      </c>
      <c r="AO189" s="29">
        <f>MAX(0,MIN(AN189,$AQ189-SUMIF($C$4:$AP$4,"&lt;"&amp;AN$4,$C189:$AP189)))</f>
        <v/>
      </c>
      <c r="AP189" s="29">
        <f>ROUND(AN189-AO189,2)</f>
        <v/>
      </c>
      <c r="AQ189" s="29">
        <f>'Debt Payoff'!$C$19-(D189+I189+N189+S189+X189+AC189+AH189+AM189)</f>
        <v/>
      </c>
      <c r="AR189" s="29">
        <f>G189+L189+Q189+V189+AA189+AF189+AK189+AP189</f>
        <v/>
      </c>
      <c r="AS189" s="29">
        <f>D189+F189+I189+K189+N189+P189+S189+U189+X189+Z189+AC189+AE189+AH189+AJ189+AM189+AO189</f>
        <v/>
      </c>
      <c r="AT189" s="29">
        <f>(C189+H189+M189+R189+W189+AB189+AG189+AL189)-AR188</f>
        <v/>
      </c>
    </row>
    <row r="190">
      <c r="B190" t="n">
        <v>185</v>
      </c>
      <c r="C190" s="29">
        <f>N(G189)*(1+N('Debt Payoff'!$D$7)/12)</f>
        <v/>
      </c>
      <c r="D190" s="29">
        <f>MIN(C190,N('Debt Payoff'!$E$7))</f>
        <v/>
      </c>
      <c r="E190" s="29">
        <f>C190-D190</f>
        <v/>
      </c>
      <c r="F190" s="29">
        <f>MAX(0,MIN(E190,$AQ190-SUMIF($C$4:$AP$4,"&lt;"&amp;E$4,$C190:$AP190)))</f>
        <v/>
      </c>
      <c r="G190" s="29">
        <f>ROUND(E190-F190,2)</f>
        <v/>
      </c>
      <c r="H190" s="29">
        <f>N(L189)*(1+N('Debt Payoff'!$D$8)/12)</f>
        <v/>
      </c>
      <c r="I190" s="29">
        <f>MIN(H190,N('Debt Payoff'!$E$8))</f>
        <v/>
      </c>
      <c r="J190" s="29">
        <f>H190-I190</f>
        <v/>
      </c>
      <c r="K190" s="29">
        <f>MAX(0,MIN(J190,$AQ190-SUMIF($C$4:$AP$4,"&lt;"&amp;J$4,$C190:$AP190)))</f>
        <v/>
      </c>
      <c r="L190" s="29">
        <f>ROUND(J190-K190,2)</f>
        <v/>
      </c>
      <c r="M190" s="29">
        <f>N(Q189)*(1+N('Debt Payoff'!$D$9)/12)</f>
        <v/>
      </c>
      <c r="N190" s="29">
        <f>MIN(M190,N('Debt Payoff'!$E$9))</f>
        <v/>
      </c>
      <c r="O190" s="29">
        <f>M190-N190</f>
        <v/>
      </c>
      <c r="P190" s="29">
        <f>MAX(0,MIN(O190,$AQ190-SUMIF($C$4:$AP$4,"&lt;"&amp;O$4,$C190:$AP190)))</f>
        <v/>
      </c>
      <c r="Q190" s="29">
        <f>ROUND(O190-P190,2)</f>
        <v/>
      </c>
      <c r="R190" s="29">
        <f>N(V189)*(1+N('Debt Payoff'!$D$10)/12)</f>
        <v/>
      </c>
      <c r="S190" s="29">
        <f>MIN(R190,N('Debt Payoff'!$E$10))</f>
        <v/>
      </c>
      <c r="T190" s="29">
        <f>R190-S190</f>
        <v/>
      </c>
      <c r="U190" s="29">
        <f>MAX(0,MIN(T190,$AQ190-SUMIF($C$4:$AP$4,"&lt;"&amp;T$4,$C190:$AP190)))</f>
        <v/>
      </c>
      <c r="V190" s="29">
        <f>ROUND(T190-U190,2)</f>
        <v/>
      </c>
      <c r="W190" s="29">
        <f>N(AA189)*(1+N('Debt Payoff'!$D$11)/12)</f>
        <v/>
      </c>
      <c r="X190" s="29">
        <f>MIN(W190,N('Debt Payoff'!$E$11))</f>
        <v/>
      </c>
      <c r="Y190" s="29">
        <f>W190-X190</f>
        <v/>
      </c>
      <c r="Z190" s="29">
        <f>MAX(0,MIN(Y190,$AQ190-SUMIF($C$4:$AP$4,"&lt;"&amp;Y$4,$C190:$AP190)))</f>
        <v/>
      </c>
      <c r="AA190" s="29">
        <f>ROUND(Y190-Z190,2)</f>
        <v/>
      </c>
      <c r="AB190" s="29">
        <f>N(AF189)*(1+N('Debt Payoff'!$D$12)/12)</f>
        <v/>
      </c>
      <c r="AC190" s="29">
        <f>MIN(AB190,N('Debt Payoff'!$E$12))</f>
        <v/>
      </c>
      <c r="AD190" s="29">
        <f>AB190-AC190</f>
        <v/>
      </c>
      <c r="AE190" s="29">
        <f>MAX(0,MIN(AD190,$AQ190-SUMIF($C$4:$AP$4,"&lt;"&amp;AD$4,$C190:$AP190)))</f>
        <v/>
      </c>
      <c r="AF190" s="29">
        <f>ROUND(AD190-AE190,2)</f>
        <v/>
      </c>
      <c r="AG190" s="29">
        <f>N(AK189)*(1+N('Debt Payoff'!$D$13)/12)</f>
        <v/>
      </c>
      <c r="AH190" s="29">
        <f>MIN(AG190,N('Debt Payoff'!$E$13))</f>
        <v/>
      </c>
      <c r="AI190" s="29">
        <f>AG190-AH190</f>
        <v/>
      </c>
      <c r="AJ190" s="29">
        <f>MAX(0,MIN(AI190,$AQ190-SUMIF($C$4:$AP$4,"&lt;"&amp;AI$4,$C190:$AP190)))</f>
        <v/>
      </c>
      <c r="AK190" s="29">
        <f>ROUND(AI190-AJ190,2)</f>
        <v/>
      </c>
      <c r="AL190" s="29">
        <f>N(AP189)*(1+N('Debt Payoff'!$D$14)/12)</f>
        <v/>
      </c>
      <c r="AM190" s="29">
        <f>MIN(AL190,N('Debt Payoff'!$E$14))</f>
        <v/>
      </c>
      <c r="AN190" s="29">
        <f>AL190-AM190</f>
        <v/>
      </c>
      <c r="AO190" s="29">
        <f>MAX(0,MIN(AN190,$AQ190-SUMIF($C$4:$AP$4,"&lt;"&amp;AN$4,$C190:$AP190)))</f>
        <v/>
      </c>
      <c r="AP190" s="29">
        <f>ROUND(AN190-AO190,2)</f>
        <v/>
      </c>
      <c r="AQ190" s="29">
        <f>'Debt Payoff'!$C$19-(D190+I190+N190+S190+X190+AC190+AH190+AM190)</f>
        <v/>
      </c>
      <c r="AR190" s="29">
        <f>G190+L190+Q190+V190+AA190+AF190+AK190+AP190</f>
        <v/>
      </c>
      <c r="AS190" s="29">
        <f>D190+F190+I190+K190+N190+P190+S190+U190+X190+Z190+AC190+AE190+AH190+AJ190+AM190+AO190</f>
        <v/>
      </c>
      <c r="AT190" s="29">
        <f>(C190+H190+M190+R190+W190+AB190+AG190+AL190)-AR189</f>
        <v/>
      </c>
    </row>
    <row r="191">
      <c r="B191" t="n">
        <v>186</v>
      </c>
      <c r="C191" s="29">
        <f>N(G190)*(1+N('Debt Payoff'!$D$7)/12)</f>
        <v/>
      </c>
      <c r="D191" s="29">
        <f>MIN(C191,N('Debt Payoff'!$E$7))</f>
        <v/>
      </c>
      <c r="E191" s="29">
        <f>C191-D191</f>
        <v/>
      </c>
      <c r="F191" s="29">
        <f>MAX(0,MIN(E191,$AQ191-SUMIF($C$4:$AP$4,"&lt;"&amp;E$4,$C191:$AP191)))</f>
        <v/>
      </c>
      <c r="G191" s="29">
        <f>ROUND(E191-F191,2)</f>
        <v/>
      </c>
      <c r="H191" s="29">
        <f>N(L190)*(1+N('Debt Payoff'!$D$8)/12)</f>
        <v/>
      </c>
      <c r="I191" s="29">
        <f>MIN(H191,N('Debt Payoff'!$E$8))</f>
        <v/>
      </c>
      <c r="J191" s="29">
        <f>H191-I191</f>
        <v/>
      </c>
      <c r="K191" s="29">
        <f>MAX(0,MIN(J191,$AQ191-SUMIF($C$4:$AP$4,"&lt;"&amp;J$4,$C191:$AP191)))</f>
        <v/>
      </c>
      <c r="L191" s="29">
        <f>ROUND(J191-K191,2)</f>
        <v/>
      </c>
      <c r="M191" s="29">
        <f>N(Q190)*(1+N('Debt Payoff'!$D$9)/12)</f>
        <v/>
      </c>
      <c r="N191" s="29">
        <f>MIN(M191,N('Debt Payoff'!$E$9))</f>
        <v/>
      </c>
      <c r="O191" s="29">
        <f>M191-N191</f>
        <v/>
      </c>
      <c r="P191" s="29">
        <f>MAX(0,MIN(O191,$AQ191-SUMIF($C$4:$AP$4,"&lt;"&amp;O$4,$C191:$AP191)))</f>
        <v/>
      </c>
      <c r="Q191" s="29">
        <f>ROUND(O191-P191,2)</f>
        <v/>
      </c>
      <c r="R191" s="29">
        <f>N(V190)*(1+N('Debt Payoff'!$D$10)/12)</f>
        <v/>
      </c>
      <c r="S191" s="29">
        <f>MIN(R191,N('Debt Payoff'!$E$10))</f>
        <v/>
      </c>
      <c r="T191" s="29">
        <f>R191-S191</f>
        <v/>
      </c>
      <c r="U191" s="29">
        <f>MAX(0,MIN(T191,$AQ191-SUMIF($C$4:$AP$4,"&lt;"&amp;T$4,$C191:$AP191)))</f>
        <v/>
      </c>
      <c r="V191" s="29">
        <f>ROUND(T191-U191,2)</f>
        <v/>
      </c>
      <c r="W191" s="29">
        <f>N(AA190)*(1+N('Debt Payoff'!$D$11)/12)</f>
        <v/>
      </c>
      <c r="X191" s="29">
        <f>MIN(W191,N('Debt Payoff'!$E$11))</f>
        <v/>
      </c>
      <c r="Y191" s="29">
        <f>W191-X191</f>
        <v/>
      </c>
      <c r="Z191" s="29">
        <f>MAX(0,MIN(Y191,$AQ191-SUMIF($C$4:$AP$4,"&lt;"&amp;Y$4,$C191:$AP191)))</f>
        <v/>
      </c>
      <c r="AA191" s="29">
        <f>ROUND(Y191-Z191,2)</f>
        <v/>
      </c>
      <c r="AB191" s="29">
        <f>N(AF190)*(1+N('Debt Payoff'!$D$12)/12)</f>
        <v/>
      </c>
      <c r="AC191" s="29">
        <f>MIN(AB191,N('Debt Payoff'!$E$12))</f>
        <v/>
      </c>
      <c r="AD191" s="29">
        <f>AB191-AC191</f>
        <v/>
      </c>
      <c r="AE191" s="29">
        <f>MAX(0,MIN(AD191,$AQ191-SUMIF($C$4:$AP$4,"&lt;"&amp;AD$4,$C191:$AP191)))</f>
        <v/>
      </c>
      <c r="AF191" s="29">
        <f>ROUND(AD191-AE191,2)</f>
        <v/>
      </c>
      <c r="AG191" s="29">
        <f>N(AK190)*(1+N('Debt Payoff'!$D$13)/12)</f>
        <v/>
      </c>
      <c r="AH191" s="29">
        <f>MIN(AG191,N('Debt Payoff'!$E$13))</f>
        <v/>
      </c>
      <c r="AI191" s="29">
        <f>AG191-AH191</f>
        <v/>
      </c>
      <c r="AJ191" s="29">
        <f>MAX(0,MIN(AI191,$AQ191-SUMIF($C$4:$AP$4,"&lt;"&amp;AI$4,$C191:$AP191)))</f>
        <v/>
      </c>
      <c r="AK191" s="29">
        <f>ROUND(AI191-AJ191,2)</f>
        <v/>
      </c>
      <c r="AL191" s="29">
        <f>N(AP190)*(1+N('Debt Payoff'!$D$14)/12)</f>
        <v/>
      </c>
      <c r="AM191" s="29">
        <f>MIN(AL191,N('Debt Payoff'!$E$14))</f>
        <v/>
      </c>
      <c r="AN191" s="29">
        <f>AL191-AM191</f>
        <v/>
      </c>
      <c r="AO191" s="29">
        <f>MAX(0,MIN(AN191,$AQ191-SUMIF($C$4:$AP$4,"&lt;"&amp;AN$4,$C191:$AP191)))</f>
        <v/>
      </c>
      <c r="AP191" s="29">
        <f>ROUND(AN191-AO191,2)</f>
        <v/>
      </c>
      <c r="AQ191" s="29">
        <f>'Debt Payoff'!$C$19-(D191+I191+N191+S191+X191+AC191+AH191+AM191)</f>
        <v/>
      </c>
      <c r="AR191" s="29">
        <f>G191+L191+Q191+V191+AA191+AF191+AK191+AP191</f>
        <v/>
      </c>
      <c r="AS191" s="29">
        <f>D191+F191+I191+K191+N191+P191+S191+U191+X191+Z191+AC191+AE191+AH191+AJ191+AM191+AO191</f>
        <v/>
      </c>
      <c r="AT191" s="29">
        <f>(C191+H191+M191+R191+W191+AB191+AG191+AL191)-AR190</f>
        <v/>
      </c>
    </row>
    <row r="192">
      <c r="B192" t="n">
        <v>187</v>
      </c>
      <c r="C192" s="29">
        <f>N(G191)*(1+N('Debt Payoff'!$D$7)/12)</f>
        <v/>
      </c>
      <c r="D192" s="29">
        <f>MIN(C192,N('Debt Payoff'!$E$7))</f>
        <v/>
      </c>
      <c r="E192" s="29">
        <f>C192-D192</f>
        <v/>
      </c>
      <c r="F192" s="29">
        <f>MAX(0,MIN(E192,$AQ192-SUMIF($C$4:$AP$4,"&lt;"&amp;E$4,$C192:$AP192)))</f>
        <v/>
      </c>
      <c r="G192" s="29">
        <f>ROUND(E192-F192,2)</f>
        <v/>
      </c>
      <c r="H192" s="29">
        <f>N(L191)*(1+N('Debt Payoff'!$D$8)/12)</f>
        <v/>
      </c>
      <c r="I192" s="29">
        <f>MIN(H192,N('Debt Payoff'!$E$8))</f>
        <v/>
      </c>
      <c r="J192" s="29">
        <f>H192-I192</f>
        <v/>
      </c>
      <c r="K192" s="29">
        <f>MAX(0,MIN(J192,$AQ192-SUMIF($C$4:$AP$4,"&lt;"&amp;J$4,$C192:$AP192)))</f>
        <v/>
      </c>
      <c r="L192" s="29">
        <f>ROUND(J192-K192,2)</f>
        <v/>
      </c>
      <c r="M192" s="29">
        <f>N(Q191)*(1+N('Debt Payoff'!$D$9)/12)</f>
        <v/>
      </c>
      <c r="N192" s="29">
        <f>MIN(M192,N('Debt Payoff'!$E$9))</f>
        <v/>
      </c>
      <c r="O192" s="29">
        <f>M192-N192</f>
        <v/>
      </c>
      <c r="P192" s="29">
        <f>MAX(0,MIN(O192,$AQ192-SUMIF($C$4:$AP$4,"&lt;"&amp;O$4,$C192:$AP192)))</f>
        <v/>
      </c>
      <c r="Q192" s="29">
        <f>ROUND(O192-P192,2)</f>
        <v/>
      </c>
      <c r="R192" s="29">
        <f>N(V191)*(1+N('Debt Payoff'!$D$10)/12)</f>
        <v/>
      </c>
      <c r="S192" s="29">
        <f>MIN(R192,N('Debt Payoff'!$E$10))</f>
        <v/>
      </c>
      <c r="T192" s="29">
        <f>R192-S192</f>
        <v/>
      </c>
      <c r="U192" s="29">
        <f>MAX(0,MIN(T192,$AQ192-SUMIF($C$4:$AP$4,"&lt;"&amp;T$4,$C192:$AP192)))</f>
        <v/>
      </c>
      <c r="V192" s="29">
        <f>ROUND(T192-U192,2)</f>
        <v/>
      </c>
      <c r="W192" s="29">
        <f>N(AA191)*(1+N('Debt Payoff'!$D$11)/12)</f>
        <v/>
      </c>
      <c r="X192" s="29">
        <f>MIN(W192,N('Debt Payoff'!$E$11))</f>
        <v/>
      </c>
      <c r="Y192" s="29">
        <f>W192-X192</f>
        <v/>
      </c>
      <c r="Z192" s="29">
        <f>MAX(0,MIN(Y192,$AQ192-SUMIF($C$4:$AP$4,"&lt;"&amp;Y$4,$C192:$AP192)))</f>
        <v/>
      </c>
      <c r="AA192" s="29">
        <f>ROUND(Y192-Z192,2)</f>
        <v/>
      </c>
      <c r="AB192" s="29">
        <f>N(AF191)*(1+N('Debt Payoff'!$D$12)/12)</f>
        <v/>
      </c>
      <c r="AC192" s="29">
        <f>MIN(AB192,N('Debt Payoff'!$E$12))</f>
        <v/>
      </c>
      <c r="AD192" s="29">
        <f>AB192-AC192</f>
        <v/>
      </c>
      <c r="AE192" s="29">
        <f>MAX(0,MIN(AD192,$AQ192-SUMIF($C$4:$AP$4,"&lt;"&amp;AD$4,$C192:$AP192)))</f>
        <v/>
      </c>
      <c r="AF192" s="29">
        <f>ROUND(AD192-AE192,2)</f>
        <v/>
      </c>
      <c r="AG192" s="29">
        <f>N(AK191)*(1+N('Debt Payoff'!$D$13)/12)</f>
        <v/>
      </c>
      <c r="AH192" s="29">
        <f>MIN(AG192,N('Debt Payoff'!$E$13))</f>
        <v/>
      </c>
      <c r="AI192" s="29">
        <f>AG192-AH192</f>
        <v/>
      </c>
      <c r="AJ192" s="29">
        <f>MAX(0,MIN(AI192,$AQ192-SUMIF($C$4:$AP$4,"&lt;"&amp;AI$4,$C192:$AP192)))</f>
        <v/>
      </c>
      <c r="AK192" s="29">
        <f>ROUND(AI192-AJ192,2)</f>
        <v/>
      </c>
      <c r="AL192" s="29">
        <f>N(AP191)*(1+N('Debt Payoff'!$D$14)/12)</f>
        <v/>
      </c>
      <c r="AM192" s="29">
        <f>MIN(AL192,N('Debt Payoff'!$E$14))</f>
        <v/>
      </c>
      <c r="AN192" s="29">
        <f>AL192-AM192</f>
        <v/>
      </c>
      <c r="AO192" s="29">
        <f>MAX(0,MIN(AN192,$AQ192-SUMIF($C$4:$AP$4,"&lt;"&amp;AN$4,$C192:$AP192)))</f>
        <v/>
      </c>
      <c r="AP192" s="29">
        <f>ROUND(AN192-AO192,2)</f>
        <v/>
      </c>
      <c r="AQ192" s="29">
        <f>'Debt Payoff'!$C$19-(D192+I192+N192+S192+X192+AC192+AH192+AM192)</f>
        <v/>
      </c>
      <c r="AR192" s="29">
        <f>G192+L192+Q192+V192+AA192+AF192+AK192+AP192</f>
        <v/>
      </c>
      <c r="AS192" s="29">
        <f>D192+F192+I192+K192+N192+P192+S192+U192+X192+Z192+AC192+AE192+AH192+AJ192+AM192+AO192</f>
        <v/>
      </c>
      <c r="AT192" s="29">
        <f>(C192+H192+M192+R192+W192+AB192+AG192+AL192)-AR191</f>
        <v/>
      </c>
    </row>
    <row r="193">
      <c r="B193" t="n">
        <v>188</v>
      </c>
      <c r="C193" s="29">
        <f>N(G192)*(1+N('Debt Payoff'!$D$7)/12)</f>
        <v/>
      </c>
      <c r="D193" s="29">
        <f>MIN(C193,N('Debt Payoff'!$E$7))</f>
        <v/>
      </c>
      <c r="E193" s="29">
        <f>C193-D193</f>
        <v/>
      </c>
      <c r="F193" s="29">
        <f>MAX(0,MIN(E193,$AQ193-SUMIF($C$4:$AP$4,"&lt;"&amp;E$4,$C193:$AP193)))</f>
        <v/>
      </c>
      <c r="G193" s="29">
        <f>ROUND(E193-F193,2)</f>
        <v/>
      </c>
      <c r="H193" s="29">
        <f>N(L192)*(1+N('Debt Payoff'!$D$8)/12)</f>
        <v/>
      </c>
      <c r="I193" s="29">
        <f>MIN(H193,N('Debt Payoff'!$E$8))</f>
        <v/>
      </c>
      <c r="J193" s="29">
        <f>H193-I193</f>
        <v/>
      </c>
      <c r="K193" s="29">
        <f>MAX(0,MIN(J193,$AQ193-SUMIF($C$4:$AP$4,"&lt;"&amp;J$4,$C193:$AP193)))</f>
        <v/>
      </c>
      <c r="L193" s="29">
        <f>ROUND(J193-K193,2)</f>
        <v/>
      </c>
      <c r="M193" s="29">
        <f>N(Q192)*(1+N('Debt Payoff'!$D$9)/12)</f>
        <v/>
      </c>
      <c r="N193" s="29">
        <f>MIN(M193,N('Debt Payoff'!$E$9))</f>
        <v/>
      </c>
      <c r="O193" s="29">
        <f>M193-N193</f>
        <v/>
      </c>
      <c r="P193" s="29">
        <f>MAX(0,MIN(O193,$AQ193-SUMIF($C$4:$AP$4,"&lt;"&amp;O$4,$C193:$AP193)))</f>
        <v/>
      </c>
      <c r="Q193" s="29">
        <f>ROUND(O193-P193,2)</f>
        <v/>
      </c>
      <c r="R193" s="29">
        <f>N(V192)*(1+N('Debt Payoff'!$D$10)/12)</f>
        <v/>
      </c>
      <c r="S193" s="29">
        <f>MIN(R193,N('Debt Payoff'!$E$10))</f>
        <v/>
      </c>
      <c r="T193" s="29">
        <f>R193-S193</f>
        <v/>
      </c>
      <c r="U193" s="29">
        <f>MAX(0,MIN(T193,$AQ193-SUMIF($C$4:$AP$4,"&lt;"&amp;T$4,$C193:$AP193)))</f>
        <v/>
      </c>
      <c r="V193" s="29">
        <f>ROUND(T193-U193,2)</f>
        <v/>
      </c>
      <c r="W193" s="29">
        <f>N(AA192)*(1+N('Debt Payoff'!$D$11)/12)</f>
        <v/>
      </c>
      <c r="X193" s="29">
        <f>MIN(W193,N('Debt Payoff'!$E$11))</f>
        <v/>
      </c>
      <c r="Y193" s="29">
        <f>W193-X193</f>
        <v/>
      </c>
      <c r="Z193" s="29">
        <f>MAX(0,MIN(Y193,$AQ193-SUMIF($C$4:$AP$4,"&lt;"&amp;Y$4,$C193:$AP193)))</f>
        <v/>
      </c>
      <c r="AA193" s="29">
        <f>ROUND(Y193-Z193,2)</f>
        <v/>
      </c>
      <c r="AB193" s="29">
        <f>N(AF192)*(1+N('Debt Payoff'!$D$12)/12)</f>
        <v/>
      </c>
      <c r="AC193" s="29">
        <f>MIN(AB193,N('Debt Payoff'!$E$12))</f>
        <v/>
      </c>
      <c r="AD193" s="29">
        <f>AB193-AC193</f>
        <v/>
      </c>
      <c r="AE193" s="29">
        <f>MAX(0,MIN(AD193,$AQ193-SUMIF($C$4:$AP$4,"&lt;"&amp;AD$4,$C193:$AP193)))</f>
        <v/>
      </c>
      <c r="AF193" s="29">
        <f>ROUND(AD193-AE193,2)</f>
        <v/>
      </c>
      <c r="AG193" s="29">
        <f>N(AK192)*(1+N('Debt Payoff'!$D$13)/12)</f>
        <v/>
      </c>
      <c r="AH193" s="29">
        <f>MIN(AG193,N('Debt Payoff'!$E$13))</f>
        <v/>
      </c>
      <c r="AI193" s="29">
        <f>AG193-AH193</f>
        <v/>
      </c>
      <c r="AJ193" s="29">
        <f>MAX(0,MIN(AI193,$AQ193-SUMIF($C$4:$AP$4,"&lt;"&amp;AI$4,$C193:$AP193)))</f>
        <v/>
      </c>
      <c r="AK193" s="29">
        <f>ROUND(AI193-AJ193,2)</f>
        <v/>
      </c>
      <c r="AL193" s="29">
        <f>N(AP192)*(1+N('Debt Payoff'!$D$14)/12)</f>
        <v/>
      </c>
      <c r="AM193" s="29">
        <f>MIN(AL193,N('Debt Payoff'!$E$14))</f>
        <v/>
      </c>
      <c r="AN193" s="29">
        <f>AL193-AM193</f>
        <v/>
      </c>
      <c r="AO193" s="29">
        <f>MAX(0,MIN(AN193,$AQ193-SUMIF($C$4:$AP$4,"&lt;"&amp;AN$4,$C193:$AP193)))</f>
        <v/>
      </c>
      <c r="AP193" s="29">
        <f>ROUND(AN193-AO193,2)</f>
        <v/>
      </c>
      <c r="AQ193" s="29">
        <f>'Debt Payoff'!$C$19-(D193+I193+N193+S193+X193+AC193+AH193+AM193)</f>
        <v/>
      </c>
      <c r="AR193" s="29">
        <f>G193+L193+Q193+V193+AA193+AF193+AK193+AP193</f>
        <v/>
      </c>
      <c r="AS193" s="29">
        <f>D193+F193+I193+K193+N193+P193+S193+U193+X193+Z193+AC193+AE193+AH193+AJ193+AM193+AO193</f>
        <v/>
      </c>
      <c r="AT193" s="29">
        <f>(C193+H193+M193+R193+W193+AB193+AG193+AL193)-AR192</f>
        <v/>
      </c>
    </row>
    <row r="194">
      <c r="B194" t="n">
        <v>189</v>
      </c>
      <c r="C194" s="29">
        <f>N(G193)*(1+N('Debt Payoff'!$D$7)/12)</f>
        <v/>
      </c>
      <c r="D194" s="29">
        <f>MIN(C194,N('Debt Payoff'!$E$7))</f>
        <v/>
      </c>
      <c r="E194" s="29">
        <f>C194-D194</f>
        <v/>
      </c>
      <c r="F194" s="29">
        <f>MAX(0,MIN(E194,$AQ194-SUMIF($C$4:$AP$4,"&lt;"&amp;E$4,$C194:$AP194)))</f>
        <v/>
      </c>
      <c r="G194" s="29">
        <f>ROUND(E194-F194,2)</f>
        <v/>
      </c>
      <c r="H194" s="29">
        <f>N(L193)*(1+N('Debt Payoff'!$D$8)/12)</f>
        <v/>
      </c>
      <c r="I194" s="29">
        <f>MIN(H194,N('Debt Payoff'!$E$8))</f>
        <v/>
      </c>
      <c r="J194" s="29">
        <f>H194-I194</f>
        <v/>
      </c>
      <c r="K194" s="29">
        <f>MAX(0,MIN(J194,$AQ194-SUMIF($C$4:$AP$4,"&lt;"&amp;J$4,$C194:$AP194)))</f>
        <v/>
      </c>
      <c r="L194" s="29">
        <f>ROUND(J194-K194,2)</f>
        <v/>
      </c>
      <c r="M194" s="29">
        <f>N(Q193)*(1+N('Debt Payoff'!$D$9)/12)</f>
        <v/>
      </c>
      <c r="N194" s="29">
        <f>MIN(M194,N('Debt Payoff'!$E$9))</f>
        <v/>
      </c>
      <c r="O194" s="29">
        <f>M194-N194</f>
        <v/>
      </c>
      <c r="P194" s="29">
        <f>MAX(0,MIN(O194,$AQ194-SUMIF($C$4:$AP$4,"&lt;"&amp;O$4,$C194:$AP194)))</f>
        <v/>
      </c>
      <c r="Q194" s="29">
        <f>ROUND(O194-P194,2)</f>
        <v/>
      </c>
      <c r="R194" s="29">
        <f>N(V193)*(1+N('Debt Payoff'!$D$10)/12)</f>
        <v/>
      </c>
      <c r="S194" s="29">
        <f>MIN(R194,N('Debt Payoff'!$E$10))</f>
        <v/>
      </c>
      <c r="T194" s="29">
        <f>R194-S194</f>
        <v/>
      </c>
      <c r="U194" s="29">
        <f>MAX(0,MIN(T194,$AQ194-SUMIF($C$4:$AP$4,"&lt;"&amp;T$4,$C194:$AP194)))</f>
        <v/>
      </c>
      <c r="V194" s="29">
        <f>ROUND(T194-U194,2)</f>
        <v/>
      </c>
      <c r="W194" s="29">
        <f>N(AA193)*(1+N('Debt Payoff'!$D$11)/12)</f>
        <v/>
      </c>
      <c r="X194" s="29">
        <f>MIN(W194,N('Debt Payoff'!$E$11))</f>
        <v/>
      </c>
      <c r="Y194" s="29">
        <f>W194-X194</f>
        <v/>
      </c>
      <c r="Z194" s="29">
        <f>MAX(0,MIN(Y194,$AQ194-SUMIF($C$4:$AP$4,"&lt;"&amp;Y$4,$C194:$AP194)))</f>
        <v/>
      </c>
      <c r="AA194" s="29">
        <f>ROUND(Y194-Z194,2)</f>
        <v/>
      </c>
      <c r="AB194" s="29">
        <f>N(AF193)*(1+N('Debt Payoff'!$D$12)/12)</f>
        <v/>
      </c>
      <c r="AC194" s="29">
        <f>MIN(AB194,N('Debt Payoff'!$E$12))</f>
        <v/>
      </c>
      <c r="AD194" s="29">
        <f>AB194-AC194</f>
        <v/>
      </c>
      <c r="AE194" s="29">
        <f>MAX(0,MIN(AD194,$AQ194-SUMIF($C$4:$AP$4,"&lt;"&amp;AD$4,$C194:$AP194)))</f>
        <v/>
      </c>
      <c r="AF194" s="29">
        <f>ROUND(AD194-AE194,2)</f>
        <v/>
      </c>
      <c r="AG194" s="29">
        <f>N(AK193)*(1+N('Debt Payoff'!$D$13)/12)</f>
        <v/>
      </c>
      <c r="AH194" s="29">
        <f>MIN(AG194,N('Debt Payoff'!$E$13))</f>
        <v/>
      </c>
      <c r="AI194" s="29">
        <f>AG194-AH194</f>
        <v/>
      </c>
      <c r="AJ194" s="29">
        <f>MAX(0,MIN(AI194,$AQ194-SUMIF($C$4:$AP$4,"&lt;"&amp;AI$4,$C194:$AP194)))</f>
        <v/>
      </c>
      <c r="AK194" s="29">
        <f>ROUND(AI194-AJ194,2)</f>
        <v/>
      </c>
      <c r="AL194" s="29">
        <f>N(AP193)*(1+N('Debt Payoff'!$D$14)/12)</f>
        <v/>
      </c>
      <c r="AM194" s="29">
        <f>MIN(AL194,N('Debt Payoff'!$E$14))</f>
        <v/>
      </c>
      <c r="AN194" s="29">
        <f>AL194-AM194</f>
        <v/>
      </c>
      <c r="AO194" s="29">
        <f>MAX(0,MIN(AN194,$AQ194-SUMIF($C$4:$AP$4,"&lt;"&amp;AN$4,$C194:$AP194)))</f>
        <v/>
      </c>
      <c r="AP194" s="29">
        <f>ROUND(AN194-AO194,2)</f>
        <v/>
      </c>
      <c r="AQ194" s="29">
        <f>'Debt Payoff'!$C$19-(D194+I194+N194+S194+X194+AC194+AH194+AM194)</f>
        <v/>
      </c>
      <c r="AR194" s="29">
        <f>G194+L194+Q194+V194+AA194+AF194+AK194+AP194</f>
        <v/>
      </c>
      <c r="AS194" s="29">
        <f>D194+F194+I194+K194+N194+P194+S194+U194+X194+Z194+AC194+AE194+AH194+AJ194+AM194+AO194</f>
        <v/>
      </c>
      <c r="AT194" s="29">
        <f>(C194+H194+M194+R194+W194+AB194+AG194+AL194)-AR193</f>
        <v/>
      </c>
    </row>
    <row r="195">
      <c r="B195" t="n">
        <v>190</v>
      </c>
      <c r="C195" s="29">
        <f>N(G194)*(1+N('Debt Payoff'!$D$7)/12)</f>
        <v/>
      </c>
      <c r="D195" s="29">
        <f>MIN(C195,N('Debt Payoff'!$E$7))</f>
        <v/>
      </c>
      <c r="E195" s="29">
        <f>C195-D195</f>
        <v/>
      </c>
      <c r="F195" s="29">
        <f>MAX(0,MIN(E195,$AQ195-SUMIF($C$4:$AP$4,"&lt;"&amp;E$4,$C195:$AP195)))</f>
        <v/>
      </c>
      <c r="G195" s="29">
        <f>ROUND(E195-F195,2)</f>
        <v/>
      </c>
      <c r="H195" s="29">
        <f>N(L194)*(1+N('Debt Payoff'!$D$8)/12)</f>
        <v/>
      </c>
      <c r="I195" s="29">
        <f>MIN(H195,N('Debt Payoff'!$E$8))</f>
        <v/>
      </c>
      <c r="J195" s="29">
        <f>H195-I195</f>
        <v/>
      </c>
      <c r="K195" s="29">
        <f>MAX(0,MIN(J195,$AQ195-SUMIF($C$4:$AP$4,"&lt;"&amp;J$4,$C195:$AP195)))</f>
        <v/>
      </c>
      <c r="L195" s="29">
        <f>ROUND(J195-K195,2)</f>
        <v/>
      </c>
      <c r="M195" s="29">
        <f>N(Q194)*(1+N('Debt Payoff'!$D$9)/12)</f>
        <v/>
      </c>
      <c r="N195" s="29">
        <f>MIN(M195,N('Debt Payoff'!$E$9))</f>
        <v/>
      </c>
      <c r="O195" s="29">
        <f>M195-N195</f>
        <v/>
      </c>
      <c r="P195" s="29">
        <f>MAX(0,MIN(O195,$AQ195-SUMIF($C$4:$AP$4,"&lt;"&amp;O$4,$C195:$AP195)))</f>
        <v/>
      </c>
      <c r="Q195" s="29">
        <f>ROUND(O195-P195,2)</f>
        <v/>
      </c>
      <c r="R195" s="29">
        <f>N(V194)*(1+N('Debt Payoff'!$D$10)/12)</f>
        <v/>
      </c>
      <c r="S195" s="29">
        <f>MIN(R195,N('Debt Payoff'!$E$10))</f>
        <v/>
      </c>
      <c r="T195" s="29">
        <f>R195-S195</f>
        <v/>
      </c>
      <c r="U195" s="29">
        <f>MAX(0,MIN(T195,$AQ195-SUMIF($C$4:$AP$4,"&lt;"&amp;T$4,$C195:$AP195)))</f>
        <v/>
      </c>
      <c r="V195" s="29">
        <f>ROUND(T195-U195,2)</f>
        <v/>
      </c>
      <c r="W195" s="29">
        <f>N(AA194)*(1+N('Debt Payoff'!$D$11)/12)</f>
        <v/>
      </c>
      <c r="X195" s="29">
        <f>MIN(W195,N('Debt Payoff'!$E$11))</f>
        <v/>
      </c>
      <c r="Y195" s="29">
        <f>W195-X195</f>
        <v/>
      </c>
      <c r="Z195" s="29">
        <f>MAX(0,MIN(Y195,$AQ195-SUMIF($C$4:$AP$4,"&lt;"&amp;Y$4,$C195:$AP195)))</f>
        <v/>
      </c>
      <c r="AA195" s="29">
        <f>ROUND(Y195-Z195,2)</f>
        <v/>
      </c>
      <c r="AB195" s="29">
        <f>N(AF194)*(1+N('Debt Payoff'!$D$12)/12)</f>
        <v/>
      </c>
      <c r="AC195" s="29">
        <f>MIN(AB195,N('Debt Payoff'!$E$12))</f>
        <v/>
      </c>
      <c r="AD195" s="29">
        <f>AB195-AC195</f>
        <v/>
      </c>
      <c r="AE195" s="29">
        <f>MAX(0,MIN(AD195,$AQ195-SUMIF($C$4:$AP$4,"&lt;"&amp;AD$4,$C195:$AP195)))</f>
        <v/>
      </c>
      <c r="AF195" s="29">
        <f>ROUND(AD195-AE195,2)</f>
        <v/>
      </c>
      <c r="AG195" s="29">
        <f>N(AK194)*(1+N('Debt Payoff'!$D$13)/12)</f>
        <v/>
      </c>
      <c r="AH195" s="29">
        <f>MIN(AG195,N('Debt Payoff'!$E$13))</f>
        <v/>
      </c>
      <c r="AI195" s="29">
        <f>AG195-AH195</f>
        <v/>
      </c>
      <c r="AJ195" s="29">
        <f>MAX(0,MIN(AI195,$AQ195-SUMIF($C$4:$AP$4,"&lt;"&amp;AI$4,$C195:$AP195)))</f>
        <v/>
      </c>
      <c r="AK195" s="29">
        <f>ROUND(AI195-AJ195,2)</f>
        <v/>
      </c>
      <c r="AL195" s="29">
        <f>N(AP194)*(1+N('Debt Payoff'!$D$14)/12)</f>
        <v/>
      </c>
      <c r="AM195" s="29">
        <f>MIN(AL195,N('Debt Payoff'!$E$14))</f>
        <v/>
      </c>
      <c r="AN195" s="29">
        <f>AL195-AM195</f>
        <v/>
      </c>
      <c r="AO195" s="29">
        <f>MAX(0,MIN(AN195,$AQ195-SUMIF($C$4:$AP$4,"&lt;"&amp;AN$4,$C195:$AP195)))</f>
        <v/>
      </c>
      <c r="AP195" s="29">
        <f>ROUND(AN195-AO195,2)</f>
        <v/>
      </c>
      <c r="AQ195" s="29">
        <f>'Debt Payoff'!$C$19-(D195+I195+N195+S195+X195+AC195+AH195+AM195)</f>
        <v/>
      </c>
      <c r="AR195" s="29">
        <f>G195+L195+Q195+V195+AA195+AF195+AK195+AP195</f>
        <v/>
      </c>
      <c r="AS195" s="29">
        <f>D195+F195+I195+K195+N195+P195+S195+U195+X195+Z195+AC195+AE195+AH195+AJ195+AM195+AO195</f>
        <v/>
      </c>
      <c r="AT195" s="29">
        <f>(C195+H195+M195+R195+W195+AB195+AG195+AL195)-AR194</f>
        <v/>
      </c>
    </row>
    <row r="196">
      <c r="B196" t="n">
        <v>191</v>
      </c>
      <c r="C196" s="29">
        <f>N(G195)*(1+N('Debt Payoff'!$D$7)/12)</f>
        <v/>
      </c>
      <c r="D196" s="29">
        <f>MIN(C196,N('Debt Payoff'!$E$7))</f>
        <v/>
      </c>
      <c r="E196" s="29">
        <f>C196-D196</f>
        <v/>
      </c>
      <c r="F196" s="29">
        <f>MAX(0,MIN(E196,$AQ196-SUMIF($C$4:$AP$4,"&lt;"&amp;E$4,$C196:$AP196)))</f>
        <v/>
      </c>
      <c r="G196" s="29">
        <f>ROUND(E196-F196,2)</f>
        <v/>
      </c>
      <c r="H196" s="29">
        <f>N(L195)*(1+N('Debt Payoff'!$D$8)/12)</f>
        <v/>
      </c>
      <c r="I196" s="29">
        <f>MIN(H196,N('Debt Payoff'!$E$8))</f>
        <v/>
      </c>
      <c r="J196" s="29">
        <f>H196-I196</f>
        <v/>
      </c>
      <c r="K196" s="29">
        <f>MAX(0,MIN(J196,$AQ196-SUMIF($C$4:$AP$4,"&lt;"&amp;J$4,$C196:$AP196)))</f>
        <v/>
      </c>
      <c r="L196" s="29">
        <f>ROUND(J196-K196,2)</f>
        <v/>
      </c>
      <c r="M196" s="29">
        <f>N(Q195)*(1+N('Debt Payoff'!$D$9)/12)</f>
        <v/>
      </c>
      <c r="N196" s="29">
        <f>MIN(M196,N('Debt Payoff'!$E$9))</f>
        <v/>
      </c>
      <c r="O196" s="29">
        <f>M196-N196</f>
        <v/>
      </c>
      <c r="P196" s="29">
        <f>MAX(0,MIN(O196,$AQ196-SUMIF($C$4:$AP$4,"&lt;"&amp;O$4,$C196:$AP196)))</f>
        <v/>
      </c>
      <c r="Q196" s="29">
        <f>ROUND(O196-P196,2)</f>
        <v/>
      </c>
      <c r="R196" s="29">
        <f>N(V195)*(1+N('Debt Payoff'!$D$10)/12)</f>
        <v/>
      </c>
      <c r="S196" s="29">
        <f>MIN(R196,N('Debt Payoff'!$E$10))</f>
        <v/>
      </c>
      <c r="T196" s="29">
        <f>R196-S196</f>
        <v/>
      </c>
      <c r="U196" s="29">
        <f>MAX(0,MIN(T196,$AQ196-SUMIF($C$4:$AP$4,"&lt;"&amp;T$4,$C196:$AP196)))</f>
        <v/>
      </c>
      <c r="V196" s="29">
        <f>ROUND(T196-U196,2)</f>
        <v/>
      </c>
      <c r="W196" s="29">
        <f>N(AA195)*(1+N('Debt Payoff'!$D$11)/12)</f>
        <v/>
      </c>
      <c r="X196" s="29">
        <f>MIN(W196,N('Debt Payoff'!$E$11))</f>
        <v/>
      </c>
      <c r="Y196" s="29">
        <f>W196-X196</f>
        <v/>
      </c>
      <c r="Z196" s="29">
        <f>MAX(0,MIN(Y196,$AQ196-SUMIF($C$4:$AP$4,"&lt;"&amp;Y$4,$C196:$AP196)))</f>
        <v/>
      </c>
      <c r="AA196" s="29">
        <f>ROUND(Y196-Z196,2)</f>
        <v/>
      </c>
      <c r="AB196" s="29">
        <f>N(AF195)*(1+N('Debt Payoff'!$D$12)/12)</f>
        <v/>
      </c>
      <c r="AC196" s="29">
        <f>MIN(AB196,N('Debt Payoff'!$E$12))</f>
        <v/>
      </c>
      <c r="AD196" s="29">
        <f>AB196-AC196</f>
        <v/>
      </c>
      <c r="AE196" s="29">
        <f>MAX(0,MIN(AD196,$AQ196-SUMIF($C$4:$AP$4,"&lt;"&amp;AD$4,$C196:$AP196)))</f>
        <v/>
      </c>
      <c r="AF196" s="29">
        <f>ROUND(AD196-AE196,2)</f>
        <v/>
      </c>
      <c r="AG196" s="29">
        <f>N(AK195)*(1+N('Debt Payoff'!$D$13)/12)</f>
        <v/>
      </c>
      <c r="AH196" s="29">
        <f>MIN(AG196,N('Debt Payoff'!$E$13))</f>
        <v/>
      </c>
      <c r="AI196" s="29">
        <f>AG196-AH196</f>
        <v/>
      </c>
      <c r="AJ196" s="29">
        <f>MAX(0,MIN(AI196,$AQ196-SUMIF($C$4:$AP$4,"&lt;"&amp;AI$4,$C196:$AP196)))</f>
        <v/>
      </c>
      <c r="AK196" s="29">
        <f>ROUND(AI196-AJ196,2)</f>
        <v/>
      </c>
      <c r="AL196" s="29">
        <f>N(AP195)*(1+N('Debt Payoff'!$D$14)/12)</f>
        <v/>
      </c>
      <c r="AM196" s="29">
        <f>MIN(AL196,N('Debt Payoff'!$E$14))</f>
        <v/>
      </c>
      <c r="AN196" s="29">
        <f>AL196-AM196</f>
        <v/>
      </c>
      <c r="AO196" s="29">
        <f>MAX(0,MIN(AN196,$AQ196-SUMIF($C$4:$AP$4,"&lt;"&amp;AN$4,$C196:$AP196)))</f>
        <v/>
      </c>
      <c r="AP196" s="29">
        <f>ROUND(AN196-AO196,2)</f>
        <v/>
      </c>
      <c r="AQ196" s="29">
        <f>'Debt Payoff'!$C$19-(D196+I196+N196+S196+X196+AC196+AH196+AM196)</f>
        <v/>
      </c>
      <c r="AR196" s="29">
        <f>G196+L196+Q196+V196+AA196+AF196+AK196+AP196</f>
        <v/>
      </c>
      <c r="AS196" s="29">
        <f>D196+F196+I196+K196+N196+P196+S196+U196+X196+Z196+AC196+AE196+AH196+AJ196+AM196+AO196</f>
        <v/>
      </c>
      <c r="AT196" s="29">
        <f>(C196+H196+M196+R196+W196+AB196+AG196+AL196)-AR195</f>
        <v/>
      </c>
    </row>
    <row r="197">
      <c r="B197" t="n">
        <v>192</v>
      </c>
      <c r="C197" s="29">
        <f>N(G196)*(1+N('Debt Payoff'!$D$7)/12)</f>
        <v/>
      </c>
      <c r="D197" s="29">
        <f>MIN(C197,N('Debt Payoff'!$E$7))</f>
        <v/>
      </c>
      <c r="E197" s="29">
        <f>C197-D197</f>
        <v/>
      </c>
      <c r="F197" s="29">
        <f>MAX(0,MIN(E197,$AQ197-SUMIF($C$4:$AP$4,"&lt;"&amp;E$4,$C197:$AP197)))</f>
        <v/>
      </c>
      <c r="G197" s="29">
        <f>ROUND(E197-F197,2)</f>
        <v/>
      </c>
      <c r="H197" s="29">
        <f>N(L196)*(1+N('Debt Payoff'!$D$8)/12)</f>
        <v/>
      </c>
      <c r="I197" s="29">
        <f>MIN(H197,N('Debt Payoff'!$E$8))</f>
        <v/>
      </c>
      <c r="J197" s="29">
        <f>H197-I197</f>
        <v/>
      </c>
      <c r="K197" s="29">
        <f>MAX(0,MIN(J197,$AQ197-SUMIF($C$4:$AP$4,"&lt;"&amp;J$4,$C197:$AP197)))</f>
        <v/>
      </c>
      <c r="L197" s="29">
        <f>ROUND(J197-K197,2)</f>
        <v/>
      </c>
      <c r="M197" s="29">
        <f>N(Q196)*(1+N('Debt Payoff'!$D$9)/12)</f>
        <v/>
      </c>
      <c r="N197" s="29">
        <f>MIN(M197,N('Debt Payoff'!$E$9))</f>
        <v/>
      </c>
      <c r="O197" s="29">
        <f>M197-N197</f>
        <v/>
      </c>
      <c r="P197" s="29">
        <f>MAX(0,MIN(O197,$AQ197-SUMIF($C$4:$AP$4,"&lt;"&amp;O$4,$C197:$AP197)))</f>
        <v/>
      </c>
      <c r="Q197" s="29">
        <f>ROUND(O197-P197,2)</f>
        <v/>
      </c>
      <c r="R197" s="29">
        <f>N(V196)*(1+N('Debt Payoff'!$D$10)/12)</f>
        <v/>
      </c>
      <c r="S197" s="29">
        <f>MIN(R197,N('Debt Payoff'!$E$10))</f>
        <v/>
      </c>
      <c r="T197" s="29">
        <f>R197-S197</f>
        <v/>
      </c>
      <c r="U197" s="29">
        <f>MAX(0,MIN(T197,$AQ197-SUMIF($C$4:$AP$4,"&lt;"&amp;T$4,$C197:$AP197)))</f>
        <v/>
      </c>
      <c r="V197" s="29">
        <f>ROUND(T197-U197,2)</f>
        <v/>
      </c>
      <c r="W197" s="29">
        <f>N(AA196)*(1+N('Debt Payoff'!$D$11)/12)</f>
        <v/>
      </c>
      <c r="X197" s="29">
        <f>MIN(W197,N('Debt Payoff'!$E$11))</f>
        <v/>
      </c>
      <c r="Y197" s="29">
        <f>W197-X197</f>
        <v/>
      </c>
      <c r="Z197" s="29">
        <f>MAX(0,MIN(Y197,$AQ197-SUMIF($C$4:$AP$4,"&lt;"&amp;Y$4,$C197:$AP197)))</f>
        <v/>
      </c>
      <c r="AA197" s="29">
        <f>ROUND(Y197-Z197,2)</f>
        <v/>
      </c>
      <c r="AB197" s="29">
        <f>N(AF196)*(1+N('Debt Payoff'!$D$12)/12)</f>
        <v/>
      </c>
      <c r="AC197" s="29">
        <f>MIN(AB197,N('Debt Payoff'!$E$12))</f>
        <v/>
      </c>
      <c r="AD197" s="29">
        <f>AB197-AC197</f>
        <v/>
      </c>
      <c r="AE197" s="29">
        <f>MAX(0,MIN(AD197,$AQ197-SUMIF($C$4:$AP$4,"&lt;"&amp;AD$4,$C197:$AP197)))</f>
        <v/>
      </c>
      <c r="AF197" s="29">
        <f>ROUND(AD197-AE197,2)</f>
        <v/>
      </c>
      <c r="AG197" s="29">
        <f>N(AK196)*(1+N('Debt Payoff'!$D$13)/12)</f>
        <v/>
      </c>
      <c r="AH197" s="29">
        <f>MIN(AG197,N('Debt Payoff'!$E$13))</f>
        <v/>
      </c>
      <c r="AI197" s="29">
        <f>AG197-AH197</f>
        <v/>
      </c>
      <c r="AJ197" s="29">
        <f>MAX(0,MIN(AI197,$AQ197-SUMIF($C$4:$AP$4,"&lt;"&amp;AI$4,$C197:$AP197)))</f>
        <v/>
      </c>
      <c r="AK197" s="29">
        <f>ROUND(AI197-AJ197,2)</f>
        <v/>
      </c>
      <c r="AL197" s="29">
        <f>N(AP196)*(1+N('Debt Payoff'!$D$14)/12)</f>
        <v/>
      </c>
      <c r="AM197" s="29">
        <f>MIN(AL197,N('Debt Payoff'!$E$14))</f>
        <v/>
      </c>
      <c r="AN197" s="29">
        <f>AL197-AM197</f>
        <v/>
      </c>
      <c r="AO197" s="29">
        <f>MAX(0,MIN(AN197,$AQ197-SUMIF($C$4:$AP$4,"&lt;"&amp;AN$4,$C197:$AP197)))</f>
        <v/>
      </c>
      <c r="AP197" s="29">
        <f>ROUND(AN197-AO197,2)</f>
        <v/>
      </c>
      <c r="AQ197" s="29">
        <f>'Debt Payoff'!$C$19-(D197+I197+N197+S197+X197+AC197+AH197+AM197)</f>
        <v/>
      </c>
      <c r="AR197" s="29">
        <f>G197+L197+Q197+V197+AA197+AF197+AK197+AP197</f>
        <v/>
      </c>
      <c r="AS197" s="29">
        <f>D197+F197+I197+K197+N197+P197+S197+U197+X197+Z197+AC197+AE197+AH197+AJ197+AM197+AO197</f>
        <v/>
      </c>
      <c r="AT197" s="29">
        <f>(C197+H197+M197+R197+W197+AB197+AG197+AL197)-AR196</f>
        <v/>
      </c>
    </row>
    <row r="198">
      <c r="B198" t="n">
        <v>193</v>
      </c>
      <c r="C198" s="29">
        <f>N(G197)*(1+N('Debt Payoff'!$D$7)/12)</f>
        <v/>
      </c>
      <c r="D198" s="29">
        <f>MIN(C198,N('Debt Payoff'!$E$7))</f>
        <v/>
      </c>
      <c r="E198" s="29">
        <f>C198-D198</f>
        <v/>
      </c>
      <c r="F198" s="29">
        <f>MAX(0,MIN(E198,$AQ198-SUMIF($C$4:$AP$4,"&lt;"&amp;E$4,$C198:$AP198)))</f>
        <v/>
      </c>
      <c r="G198" s="29">
        <f>ROUND(E198-F198,2)</f>
        <v/>
      </c>
      <c r="H198" s="29">
        <f>N(L197)*(1+N('Debt Payoff'!$D$8)/12)</f>
        <v/>
      </c>
      <c r="I198" s="29">
        <f>MIN(H198,N('Debt Payoff'!$E$8))</f>
        <v/>
      </c>
      <c r="J198" s="29">
        <f>H198-I198</f>
        <v/>
      </c>
      <c r="K198" s="29">
        <f>MAX(0,MIN(J198,$AQ198-SUMIF($C$4:$AP$4,"&lt;"&amp;J$4,$C198:$AP198)))</f>
        <v/>
      </c>
      <c r="L198" s="29">
        <f>ROUND(J198-K198,2)</f>
        <v/>
      </c>
      <c r="M198" s="29">
        <f>N(Q197)*(1+N('Debt Payoff'!$D$9)/12)</f>
        <v/>
      </c>
      <c r="N198" s="29">
        <f>MIN(M198,N('Debt Payoff'!$E$9))</f>
        <v/>
      </c>
      <c r="O198" s="29">
        <f>M198-N198</f>
        <v/>
      </c>
      <c r="P198" s="29">
        <f>MAX(0,MIN(O198,$AQ198-SUMIF($C$4:$AP$4,"&lt;"&amp;O$4,$C198:$AP198)))</f>
        <v/>
      </c>
      <c r="Q198" s="29">
        <f>ROUND(O198-P198,2)</f>
        <v/>
      </c>
      <c r="R198" s="29">
        <f>N(V197)*(1+N('Debt Payoff'!$D$10)/12)</f>
        <v/>
      </c>
      <c r="S198" s="29">
        <f>MIN(R198,N('Debt Payoff'!$E$10))</f>
        <v/>
      </c>
      <c r="T198" s="29">
        <f>R198-S198</f>
        <v/>
      </c>
      <c r="U198" s="29">
        <f>MAX(0,MIN(T198,$AQ198-SUMIF($C$4:$AP$4,"&lt;"&amp;T$4,$C198:$AP198)))</f>
        <v/>
      </c>
      <c r="V198" s="29">
        <f>ROUND(T198-U198,2)</f>
        <v/>
      </c>
      <c r="W198" s="29">
        <f>N(AA197)*(1+N('Debt Payoff'!$D$11)/12)</f>
        <v/>
      </c>
      <c r="X198" s="29">
        <f>MIN(W198,N('Debt Payoff'!$E$11))</f>
        <v/>
      </c>
      <c r="Y198" s="29">
        <f>W198-X198</f>
        <v/>
      </c>
      <c r="Z198" s="29">
        <f>MAX(0,MIN(Y198,$AQ198-SUMIF($C$4:$AP$4,"&lt;"&amp;Y$4,$C198:$AP198)))</f>
        <v/>
      </c>
      <c r="AA198" s="29">
        <f>ROUND(Y198-Z198,2)</f>
        <v/>
      </c>
      <c r="AB198" s="29">
        <f>N(AF197)*(1+N('Debt Payoff'!$D$12)/12)</f>
        <v/>
      </c>
      <c r="AC198" s="29">
        <f>MIN(AB198,N('Debt Payoff'!$E$12))</f>
        <v/>
      </c>
      <c r="AD198" s="29">
        <f>AB198-AC198</f>
        <v/>
      </c>
      <c r="AE198" s="29">
        <f>MAX(0,MIN(AD198,$AQ198-SUMIF($C$4:$AP$4,"&lt;"&amp;AD$4,$C198:$AP198)))</f>
        <v/>
      </c>
      <c r="AF198" s="29">
        <f>ROUND(AD198-AE198,2)</f>
        <v/>
      </c>
      <c r="AG198" s="29">
        <f>N(AK197)*(1+N('Debt Payoff'!$D$13)/12)</f>
        <v/>
      </c>
      <c r="AH198" s="29">
        <f>MIN(AG198,N('Debt Payoff'!$E$13))</f>
        <v/>
      </c>
      <c r="AI198" s="29">
        <f>AG198-AH198</f>
        <v/>
      </c>
      <c r="AJ198" s="29">
        <f>MAX(0,MIN(AI198,$AQ198-SUMIF($C$4:$AP$4,"&lt;"&amp;AI$4,$C198:$AP198)))</f>
        <v/>
      </c>
      <c r="AK198" s="29">
        <f>ROUND(AI198-AJ198,2)</f>
        <v/>
      </c>
      <c r="AL198" s="29">
        <f>N(AP197)*(1+N('Debt Payoff'!$D$14)/12)</f>
        <v/>
      </c>
      <c r="AM198" s="29">
        <f>MIN(AL198,N('Debt Payoff'!$E$14))</f>
        <v/>
      </c>
      <c r="AN198" s="29">
        <f>AL198-AM198</f>
        <v/>
      </c>
      <c r="AO198" s="29">
        <f>MAX(0,MIN(AN198,$AQ198-SUMIF($C$4:$AP$4,"&lt;"&amp;AN$4,$C198:$AP198)))</f>
        <v/>
      </c>
      <c r="AP198" s="29">
        <f>ROUND(AN198-AO198,2)</f>
        <v/>
      </c>
      <c r="AQ198" s="29">
        <f>'Debt Payoff'!$C$19-(D198+I198+N198+S198+X198+AC198+AH198+AM198)</f>
        <v/>
      </c>
      <c r="AR198" s="29">
        <f>G198+L198+Q198+V198+AA198+AF198+AK198+AP198</f>
        <v/>
      </c>
      <c r="AS198" s="29">
        <f>D198+F198+I198+K198+N198+P198+S198+U198+X198+Z198+AC198+AE198+AH198+AJ198+AM198+AO198</f>
        <v/>
      </c>
      <c r="AT198" s="29">
        <f>(C198+H198+M198+R198+W198+AB198+AG198+AL198)-AR197</f>
        <v/>
      </c>
    </row>
    <row r="199">
      <c r="B199" t="n">
        <v>194</v>
      </c>
      <c r="C199" s="29">
        <f>N(G198)*(1+N('Debt Payoff'!$D$7)/12)</f>
        <v/>
      </c>
      <c r="D199" s="29">
        <f>MIN(C199,N('Debt Payoff'!$E$7))</f>
        <v/>
      </c>
      <c r="E199" s="29">
        <f>C199-D199</f>
        <v/>
      </c>
      <c r="F199" s="29">
        <f>MAX(0,MIN(E199,$AQ199-SUMIF($C$4:$AP$4,"&lt;"&amp;E$4,$C199:$AP199)))</f>
        <v/>
      </c>
      <c r="G199" s="29">
        <f>ROUND(E199-F199,2)</f>
        <v/>
      </c>
      <c r="H199" s="29">
        <f>N(L198)*(1+N('Debt Payoff'!$D$8)/12)</f>
        <v/>
      </c>
      <c r="I199" s="29">
        <f>MIN(H199,N('Debt Payoff'!$E$8))</f>
        <v/>
      </c>
      <c r="J199" s="29">
        <f>H199-I199</f>
        <v/>
      </c>
      <c r="K199" s="29">
        <f>MAX(0,MIN(J199,$AQ199-SUMIF($C$4:$AP$4,"&lt;"&amp;J$4,$C199:$AP199)))</f>
        <v/>
      </c>
      <c r="L199" s="29">
        <f>ROUND(J199-K199,2)</f>
        <v/>
      </c>
      <c r="M199" s="29">
        <f>N(Q198)*(1+N('Debt Payoff'!$D$9)/12)</f>
        <v/>
      </c>
      <c r="N199" s="29">
        <f>MIN(M199,N('Debt Payoff'!$E$9))</f>
        <v/>
      </c>
      <c r="O199" s="29">
        <f>M199-N199</f>
        <v/>
      </c>
      <c r="P199" s="29">
        <f>MAX(0,MIN(O199,$AQ199-SUMIF($C$4:$AP$4,"&lt;"&amp;O$4,$C199:$AP199)))</f>
        <v/>
      </c>
      <c r="Q199" s="29">
        <f>ROUND(O199-P199,2)</f>
        <v/>
      </c>
      <c r="R199" s="29">
        <f>N(V198)*(1+N('Debt Payoff'!$D$10)/12)</f>
        <v/>
      </c>
      <c r="S199" s="29">
        <f>MIN(R199,N('Debt Payoff'!$E$10))</f>
        <v/>
      </c>
      <c r="T199" s="29">
        <f>R199-S199</f>
        <v/>
      </c>
      <c r="U199" s="29">
        <f>MAX(0,MIN(T199,$AQ199-SUMIF($C$4:$AP$4,"&lt;"&amp;T$4,$C199:$AP199)))</f>
        <v/>
      </c>
      <c r="V199" s="29">
        <f>ROUND(T199-U199,2)</f>
        <v/>
      </c>
      <c r="W199" s="29">
        <f>N(AA198)*(1+N('Debt Payoff'!$D$11)/12)</f>
        <v/>
      </c>
      <c r="X199" s="29">
        <f>MIN(W199,N('Debt Payoff'!$E$11))</f>
        <v/>
      </c>
      <c r="Y199" s="29">
        <f>W199-X199</f>
        <v/>
      </c>
      <c r="Z199" s="29">
        <f>MAX(0,MIN(Y199,$AQ199-SUMIF($C$4:$AP$4,"&lt;"&amp;Y$4,$C199:$AP199)))</f>
        <v/>
      </c>
      <c r="AA199" s="29">
        <f>ROUND(Y199-Z199,2)</f>
        <v/>
      </c>
      <c r="AB199" s="29">
        <f>N(AF198)*(1+N('Debt Payoff'!$D$12)/12)</f>
        <v/>
      </c>
      <c r="AC199" s="29">
        <f>MIN(AB199,N('Debt Payoff'!$E$12))</f>
        <v/>
      </c>
      <c r="AD199" s="29">
        <f>AB199-AC199</f>
        <v/>
      </c>
      <c r="AE199" s="29">
        <f>MAX(0,MIN(AD199,$AQ199-SUMIF($C$4:$AP$4,"&lt;"&amp;AD$4,$C199:$AP199)))</f>
        <v/>
      </c>
      <c r="AF199" s="29">
        <f>ROUND(AD199-AE199,2)</f>
        <v/>
      </c>
      <c r="AG199" s="29">
        <f>N(AK198)*(1+N('Debt Payoff'!$D$13)/12)</f>
        <v/>
      </c>
      <c r="AH199" s="29">
        <f>MIN(AG199,N('Debt Payoff'!$E$13))</f>
        <v/>
      </c>
      <c r="AI199" s="29">
        <f>AG199-AH199</f>
        <v/>
      </c>
      <c r="AJ199" s="29">
        <f>MAX(0,MIN(AI199,$AQ199-SUMIF($C$4:$AP$4,"&lt;"&amp;AI$4,$C199:$AP199)))</f>
        <v/>
      </c>
      <c r="AK199" s="29">
        <f>ROUND(AI199-AJ199,2)</f>
        <v/>
      </c>
      <c r="AL199" s="29">
        <f>N(AP198)*(1+N('Debt Payoff'!$D$14)/12)</f>
        <v/>
      </c>
      <c r="AM199" s="29">
        <f>MIN(AL199,N('Debt Payoff'!$E$14))</f>
        <v/>
      </c>
      <c r="AN199" s="29">
        <f>AL199-AM199</f>
        <v/>
      </c>
      <c r="AO199" s="29">
        <f>MAX(0,MIN(AN199,$AQ199-SUMIF($C$4:$AP$4,"&lt;"&amp;AN$4,$C199:$AP199)))</f>
        <v/>
      </c>
      <c r="AP199" s="29">
        <f>ROUND(AN199-AO199,2)</f>
        <v/>
      </c>
      <c r="AQ199" s="29">
        <f>'Debt Payoff'!$C$19-(D199+I199+N199+S199+X199+AC199+AH199+AM199)</f>
        <v/>
      </c>
      <c r="AR199" s="29">
        <f>G199+L199+Q199+V199+AA199+AF199+AK199+AP199</f>
        <v/>
      </c>
      <c r="AS199" s="29">
        <f>D199+F199+I199+K199+N199+P199+S199+U199+X199+Z199+AC199+AE199+AH199+AJ199+AM199+AO199</f>
        <v/>
      </c>
      <c r="AT199" s="29">
        <f>(C199+H199+M199+R199+W199+AB199+AG199+AL199)-AR198</f>
        <v/>
      </c>
    </row>
    <row r="200">
      <c r="B200" t="n">
        <v>195</v>
      </c>
      <c r="C200" s="29">
        <f>N(G199)*(1+N('Debt Payoff'!$D$7)/12)</f>
        <v/>
      </c>
      <c r="D200" s="29">
        <f>MIN(C200,N('Debt Payoff'!$E$7))</f>
        <v/>
      </c>
      <c r="E200" s="29">
        <f>C200-D200</f>
        <v/>
      </c>
      <c r="F200" s="29">
        <f>MAX(0,MIN(E200,$AQ200-SUMIF($C$4:$AP$4,"&lt;"&amp;E$4,$C200:$AP200)))</f>
        <v/>
      </c>
      <c r="G200" s="29">
        <f>ROUND(E200-F200,2)</f>
        <v/>
      </c>
      <c r="H200" s="29">
        <f>N(L199)*(1+N('Debt Payoff'!$D$8)/12)</f>
        <v/>
      </c>
      <c r="I200" s="29">
        <f>MIN(H200,N('Debt Payoff'!$E$8))</f>
        <v/>
      </c>
      <c r="J200" s="29">
        <f>H200-I200</f>
        <v/>
      </c>
      <c r="K200" s="29">
        <f>MAX(0,MIN(J200,$AQ200-SUMIF($C$4:$AP$4,"&lt;"&amp;J$4,$C200:$AP200)))</f>
        <v/>
      </c>
      <c r="L200" s="29">
        <f>ROUND(J200-K200,2)</f>
        <v/>
      </c>
      <c r="M200" s="29">
        <f>N(Q199)*(1+N('Debt Payoff'!$D$9)/12)</f>
        <v/>
      </c>
      <c r="N200" s="29">
        <f>MIN(M200,N('Debt Payoff'!$E$9))</f>
        <v/>
      </c>
      <c r="O200" s="29">
        <f>M200-N200</f>
        <v/>
      </c>
      <c r="P200" s="29">
        <f>MAX(0,MIN(O200,$AQ200-SUMIF($C$4:$AP$4,"&lt;"&amp;O$4,$C200:$AP200)))</f>
        <v/>
      </c>
      <c r="Q200" s="29">
        <f>ROUND(O200-P200,2)</f>
        <v/>
      </c>
      <c r="R200" s="29">
        <f>N(V199)*(1+N('Debt Payoff'!$D$10)/12)</f>
        <v/>
      </c>
      <c r="S200" s="29">
        <f>MIN(R200,N('Debt Payoff'!$E$10))</f>
        <v/>
      </c>
      <c r="T200" s="29">
        <f>R200-S200</f>
        <v/>
      </c>
      <c r="U200" s="29">
        <f>MAX(0,MIN(T200,$AQ200-SUMIF($C$4:$AP$4,"&lt;"&amp;T$4,$C200:$AP200)))</f>
        <v/>
      </c>
      <c r="V200" s="29">
        <f>ROUND(T200-U200,2)</f>
        <v/>
      </c>
      <c r="W200" s="29">
        <f>N(AA199)*(1+N('Debt Payoff'!$D$11)/12)</f>
        <v/>
      </c>
      <c r="X200" s="29">
        <f>MIN(W200,N('Debt Payoff'!$E$11))</f>
        <v/>
      </c>
      <c r="Y200" s="29">
        <f>W200-X200</f>
        <v/>
      </c>
      <c r="Z200" s="29">
        <f>MAX(0,MIN(Y200,$AQ200-SUMIF($C$4:$AP$4,"&lt;"&amp;Y$4,$C200:$AP200)))</f>
        <v/>
      </c>
      <c r="AA200" s="29">
        <f>ROUND(Y200-Z200,2)</f>
        <v/>
      </c>
      <c r="AB200" s="29">
        <f>N(AF199)*(1+N('Debt Payoff'!$D$12)/12)</f>
        <v/>
      </c>
      <c r="AC200" s="29">
        <f>MIN(AB200,N('Debt Payoff'!$E$12))</f>
        <v/>
      </c>
      <c r="AD200" s="29">
        <f>AB200-AC200</f>
        <v/>
      </c>
      <c r="AE200" s="29">
        <f>MAX(0,MIN(AD200,$AQ200-SUMIF($C$4:$AP$4,"&lt;"&amp;AD$4,$C200:$AP200)))</f>
        <v/>
      </c>
      <c r="AF200" s="29">
        <f>ROUND(AD200-AE200,2)</f>
        <v/>
      </c>
      <c r="AG200" s="29">
        <f>N(AK199)*(1+N('Debt Payoff'!$D$13)/12)</f>
        <v/>
      </c>
      <c r="AH200" s="29">
        <f>MIN(AG200,N('Debt Payoff'!$E$13))</f>
        <v/>
      </c>
      <c r="AI200" s="29">
        <f>AG200-AH200</f>
        <v/>
      </c>
      <c r="AJ200" s="29">
        <f>MAX(0,MIN(AI200,$AQ200-SUMIF($C$4:$AP$4,"&lt;"&amp;AI$4,$C200:$AP200)))</f>
        <v/>
      </c>
      <c r="AK200" s="29">
        <f>ROUND(AI200-AJ200,2)</f>
        <v/>
      </c>
      <c r="AL200" s="29">
        <f>N(AP199)*(1+N('Debt Payoff'!$D$14)/12)</f>
        <v/>
      </c>
      <c r="AM200" s="29">
        <f>MIN(AL200,N('Debt Payoff'!$E$14))</f>
        <v/>
      </c>
      <c r="AN200" s="29">
        <f>AL200-AM200</f>
        <v/>
      </c>
      <c r="AO200" s="29">
        <f>MAX(0,MIN(AN200,$AQ200-SUMIF($C$4:$AP$4,"&lt;"&amp;AN$4,$C200:$AP200)))</f>
        <v/>
      </c>
      <c r="AP200" s="29">
        <f>ROUND(AN200-AO200,2)</f>
        <v/>
      </c>
      <c r="AQ200" s="29">
        <f>'Debt Payoff'!$C$19-(D200+I200+N200+S200+X200+AC200+AH200+AM200)</f>
        <v/>
      </c>
      <c r="AR200" s="29">
        <f>G200+L200+Q200+V200+AA200+AF200+AK200+AP200</f>
        <v/>
      </c>
      <c r="AS200" s="29">
        <f>D200+F200+I200+K200+N200+P200+S200+U200+X200+Z200+AC200+AE200+AH200+AJ200+AM200+AO200</f>
        <v/>
      </c>
      <c r="AT200" s="29">
        <f>(C200+H200+M200+R200+W200+AB200+AG200+AL200)-AR199</f>
        <v/>
      </c>
    </row>
    <row r="201">
      <c r="B201" t="n">
        <v>196</v>
      </c>
      <c r="C201" s="29">
        <f>N(G200)*(1+N('Debt Payoff'!$D$7)/12)</f>
        <v/>
      </c>
      <c r="D201" s="29">
        <f>MIN(C201,N('Debt Payoff'!$E$7))</f>
        <v/>
      </c>
      <c r="E201" s="29">
        <f>C201-D201</f>
        <v/>
      </c>
      <c r="F201" s="29">
        <f>MAX(0,MIN(E201,$AQ201-SUMIF($C$4:$AP$4,"&lt;"&amp;E$4,$C201:$AP201)))</f>
        <v/>
      </c>
      <c r="G201" s="29">
        <f>ROUND(E201-F201,2)</f>
        <v/>
      </c>
      <c r="H201" s="29">
        <f>N(L200)*(1+N('Debt Payoff'!$D$8)/12)</f>
        <v/>
      </c>
      <c r="I201" s="29">
        <f>MIN(H201,N('Debt Payoff'!$E$8))</f>
        <v/>
      </c>
      <c r="J201" s="29">
        <f>H201-I201</f>
        <v/>
      </c>
      <c r="K201" s="29">
        <f>MAX(0,MIN(J201,$AQ201-SUMIF($C$4:$AP$4,"&lt;"&amp;J$4,$C201:$AP201)))</f>
        <v/>
      </c>
      <c r="L201" s="29">
        <f>ROUND(J201-K201,2)</f>
        <v/>
      </c>
      <c r="M201" s="29">
        <f>N(Q200)*(1+N('Debt Payoff'!$D$9)/12)</f>
        <v/>
      </c>
      <c r="N201" s="29">
        <f>MIN(M201,N('Debt Payoff'!$E$9))</f>
        <v/>
      </c>
      <c r="O201" s="29">
        <f>M201-N201</f>
        <v/>
      </c>
      <c r="P201" s="29">
        <f>MAX(0,MIN(O201,$AQ201-SUMIF($C$4:$AP$4,"&lt;"&amp;O$4,$C201:$AP201)))</f>
        <v/>
      </c>
      <c r="Q201" s="29">
        <f>ROUND(O201-P201,2)</f>
        <v/>
      </c>
      <c r="R201" s="29">
        <f>N(V200)*(1+N('Debt Payoff'!$D$10)/12)</f>
        <v/>
      </c>
      <c r="S201" s="29">
        <f>MIN(R201,N('Debt Payoff'!$E$10))</f>
        <v/>
      </c>
      <c r="T201" s="29">
        <f>R201-S201</f>
        <v/>
      </c>
      <c r="U201" s="29">
        <f>MAX(0,MIN(T201,$AQ201-SUMIF($C$4:$AP$4,"&lt;"&amp;T$4,$C201:$AP201)))</f>
        <v/>
      </c>
      <c r="V201" s="29">
        <f>ROUND(T201-U201,2)</f>
        <v/>
      </c>
      <c r="W201" s="29">
        <f>N(AA200)*(1+N('Debt Payoff'!$D$11)/12)</f>
        <v/>
      </c>
      <c r="X201" s="29">
        <f>MIN(W201,N('Debt Payoff'!$E$11))</f>
        <v/>
      </c>
      <c r="Y201" s="29">
        <f>W201-X201</f>
        <v/>
      </c>
      <c r="Z201" s="29">
        <f>MAX(0,MIN(Y201,$AQ201-SUMIF($C$4:$AP$4,"&lt;"&amp;Y$4,$C201:$AP201)))</f>
        <v/>
      </c>
      <c r="AA201" s="29">
        <f>ROUND(Y201-Z201,2)</f>
        <v/>
      </c>
      <c r="AB201" s="29">
        <f>N(AF200)*(1+N('Debt Payoff'!$D$12)/12)</f>
        <v/>
      </c>
      <c r="AC201" s="29">
        <f>MIN(AB201,N('Debt Payoff'!$E$12))</f>
        <v/>
      </c>
      <c r="AD201" s="29">
        <f>AB201-AC201</f>
        <v/>
      </c>
      <c r="AE201" s="29">
        <f>MAX(0,MIN(AD201,$AQ201-SUMIF($C$4:$AP$4,"&lt;"&amp;AD$4,$C201:$AP201)))</f>
        <v/>
      </c>
      <c r="AF201" s="29">
        <f>ROUND(AD201-AE201,2)</f>
        <v/>
      </c>
      <c r="AG201" s="29">
        <f>N(AK200)*(1+N('Debt Payoff'!$D$13)/12)</f>
        <v/>
      </c>
      <c r="AH201" s="29">
        <f>MIN(AG201,N('Debt Payoff'!$E$13))</f>
        <v/>
      </c>
      <c r="AI201" s="29">
        <f>AG201-AH201</f>
        <v/>
      </c>
      <c r="AJ201" s="29">
        <f>MAX(0,MIN(AI201,$AQ201-SUMIF($C$4:$AP$4,"&lt;"&amp;AI$4,$C201:$AP201)))</f>
        <v/>
      </c>
      <c r="AK201" s="29">
        <f>ROUND(AI201-AJ201,2)</f>
        <v/>
      </c>
      <c r="AL201" s="29">
        <f>N(AP200)*(1+N('Debt Payoff'!$D$14)/12)</f>
        <v/>
      </c>
      <c r="AM201" s="29">
        <f>MIN(AL201,N('Debt Payoff'!$E$14))</f>
        <v/>
      </c>
      <c r="AN201" s="29">
        <f>AL201-AM201</f>
        <v/>
      </c>
      <c r="AO201" s="29">
        <f>MAX(0,MIN(AN201,$AQ201-SUMIF($C$4:$AP$4,"&lt;"&amp;AN$4,$C201:$AP201)))</f>
        <v/>
      </c>
      <c r="AP201" s="29">
        <f>ROUND(AN201-AO201,2)</f>
        <v/>
      </c>
      <c r="AQ201" s="29">
        <f>'Debt Payoff'!$C$19-(D201+I201+N201+S201+X201+AC201+AH201+AM201)</f>
        <v/>
      </c>
      <c r="AR201" s="29">
        <f>G201+L201+Q201+V201+AA201+AF201+AK201+AP201</f>
        <v/>
      </c>
      <c r="AS201" s="29">
        <f>D201+F201+I201+K201+N201+P201+S201+U201+X201+Z201+AC201+AE201+AH201+AJ201+AM201+AO201</f>
        <v/>
      </c>
      <c r="AT201" s="29">
        <f>(C201+H201+M201+R201+W201+AB201+AG201+AL201)-AR200</f>
        <v/>
      </c>
    </row>
    <row r="202">
      <c r="B202" t="n">
        <v>197</v>
      </c>
      <c r="C202" s="29">
        <f>N(G201)*(1+N('Debt Payoff'!$D$7)/12)</f>
        <v/>
      </c>
      <c r="D202" s="29">
        <f>MIN(C202,N('Debt Payoff'!$E$7))</f>
        <v/>
      </c>
      <c r="E202" s="29">
        <f>C202-D202</f>
        <v/>
      </c>
      <c r="F202" s="29">
        <f>MAX(0,MIN(E202,$AQ202-SUMIF($C$4:$AP$4,"&lt;"&amp;E$4,$C202:$AP202)))</f>
        <v/>
      </c>
      <c r="G202" s="29">
        <f>ROUND(E202-F202,2)</f>
        <v/>
      </c>
      <c r="H202" s="29">
        <f>N(L201)*(1+N('Debt Payoff'!$D$8)/12)</f>
        <v/>
      </c>
      <c r="I202" s="29">
        <f>MIN(H202,N('Debt Payoff'!$E$8))</f>
        <v/>
      </c>
      <c r="J202" s="29">
        <f>H202-I202</f>
        <v/>
      </c>
      <c r="K202" s="29">
        <f>MAX(0,MIN(J202,$AQ202-SUMIF($C$4:$AP$4,"&lt;"&amp;J$4,$C202:$AP202)))</f>
        <v/>
      </c>
      <c r="L202" s="29">
        <f>ROUND(J202-K202,2)</f>
        <v/>
      </c>
      <c r="M202" s="29">
        <f>N(Q201)*(1+N('Debt Payoff'!$D$9)/12)</f>
        <v/>
      </c>
      <c r="N202" s="29">
        <f>MIN(M202,N('Debt Payoff'!$E$9))</f>
        <v/>
      </c>
      <c r="O202" s="29">
        <f>M202-N202</f>
        <v/>
      </c>
      <c r="P202" s="29">
        <f>MAX(0,MIN(O202,$AQ202-SUMIF($C$4:$AP$4,"&lt;"&amp;O$4,$C202:$AP202)))</f>
        <v/>
      </c>
      <c r="Q202" s="29">
        <f>ROUND(O202-P202,2)</f>
        <v/>
      </c>
      <c r="R202" s="29">
        <f>N(V201)*(1+N('Debt Payoff'!$D$10)/12)</f>
        <v/>
      </c>
      <c r="S202" s="29">
        <f>MIN(R202,N('Debt Payoff'!$E$10))</f>
        <v/>
      </c>
      <c r="T202" s="29">
        <f>R202-S202</f>
        <v/>
      </c>
      <c r="U202" s="29">
        <f>MAX(0,MIN(T202,$AQ202-SUMIF($C$4:$AP$4,"&lt;"&amp;T$4,$C202:$AP202)))</f>
        <v/>
      </c>
      <c r="V202" s="29">
        <f>ROUND(T202-U202,2)</f>
        <v/>
      </c>
      <c r="W202" s="29">
        <f>N(AA201)*(1+N('Debt Payoff'!$D$11)/12)</f>
        <v/>
      </c>
      <c r="X202" s="29">
        <f>MIN(W202,N('Debt Payoff'!$E$11))</f>
        <v/>
      </c>
      <c r="Y202" s="29">
        <f>W202-X202</f>
        <v/>
      </c>
      <c r="Z202" s="29">
        <f>MAX(0,MIN(Y202,$AQ202-SUMIF($C$4:$AP$4,"&lt;"&amp;Y$4,$C202:$AP202)))</f>
        <v/>
      </c>
      <c r="AA202" s="29">
        <f>ROUND(Y202-Z202,2)</f>
        <v/>
      </c>
      <c r="AB202" s="29">
        <f>N(AF201)*(1+N('Debt Payoff'!$D$12)/12)</f>
        <v/>
      </c>
      <c r="AC202" s="29">
        <f>MIN(AB202,N('Debt Payoff'!$E$12))</f>
        <v/>
      </c>
      <c r="AD202" s="29">
        <f>AB202-AC202</f>
        <v/>
      </c>
      <c r="AE202" s="29">
        <f>MAX(0,MIN(AD202,$AQ202-SUMIF($C$4:$AP$4,"&lt;"&amp;AD$4,$C202:$AP202)))</f>
        <v/>
      </c>
      <c r="AF202" s="29">
        <f>ROUND(AD202-AE202,2)</f>
        <v/>
      </c>
      <c r="AG202" s="29">
        <f>N(AK201)*(1+N('Debt Payoff'!$D$13)/12)</f>
        <v/>
      </c>
      <c r="AH202" s="29">
        <f>MIN(AG202,N('Debt Payoff'!$E$13))</f>
        <v/>
      </c>
      <c r="AI202" s="29">
        <f>AG202-AH202</f>
        <v/>
      </c>
      <c r="AJ202" s="29">
        <f>MAX(0,MIN(AI202,$AQ202-SUMIF($C$4:$AP$4,"&lt;"&amp;AI$4,$C202:$AP202)))</f>
        <v/>
      </c>
      <c r="AK202" s="29">
        <f>ROUND(AI202-AJ202,2)</f>
        <v/>
      </c>
      <c r="AL202" s="29">
        <f>N(AP201)*(1+N('Debt Payoff'!$D$14)/12)</f>
        <v/>
      </c>
      <c r="AM202" s="29">
        <f>MIN(AL202,N('Debt Payoff'!$E$14))</f>
        <v/>
      </c>
      <c r="AN202" s="29">
        <f>AL202-AM202</f>
        <v/>
      </c>
      <c r="AO202" s="29">
        <f>MAX(0,MIN(AN202,$AQ202-SUMIF($C$4:$AP$4,"&lt;"&amp;AN$4,$C202:$AP202)))</f>
        <v/>
      </c>
      <c r="AP202" s="29">
        <f>ROUND(AN202-AO202,2)</f>
        <v/>
      </c>
      <c r="AQ202" s="29">
        <f>'Debt Payoff'!$C$19-(D202+I202+N202+S202+X202+AC202+AH202+AM202)</f>
        <v/>
      </c>
      <c r="AR202" s="29">
        <f>G202+L202+Q202+V202+AA202+AF202+AK202+AP202</f>
        <v/>
      </c>
      <c r="AS202" s="29">
        <f>D202+F202+I202+K202+N202+P202+S202+U202+X202+Z202+AC202+AE202+AH202+AJ202+AM202+AO202</f>
        <v/>
      </c>
      <c r="AT202" s="29">
        <f>(C202+H202+M202+R202+W202+AB202+AG202+AL202)-AR201</f>
        <v/>
      </c>
    </row>
    <row r="203">
      <c r="B203" t="n">
        <v>198</v>
      </c>
      <c r="C203" s="29">
        <f>N(G202)*(1+N('Debt Payoff'!$D$7)/12)</f>
        <v/>
      </c>
      <c r="D203" s="29">
        <f>MIN(C203,N('Debt Payoff'!$E$7))</f>
        <v/>
      </c>
      <c r="E203" s="29">
        <f>C203-D203</f>
        <v/>
      </c>
      <c r="F203" s="29">
        <f>MAX(0,MIN(E203,$AQ203-SUMIF($C$4:$AP$4,"&lt;"&amp;E$4,$C203:$AP203)))</f>
        <v/>
      </c>
      <c r="G203" s="29">
        <f>ROUND(E203-F203,2)</f>
        <v/>
      </c>
      <c r="H203" s="29">
        <f>N(L202)*(1+N('Debt Payoff'!$D$8)/12)</f>
        <v/>
      </c>
      <c r="I203" s="29">
        <f>MIN(H203,N('Debt Payoff'!$E$8))</f>
        <v/>
      </c>
      <c r="J203" s="29">
        <f>H203-I203</f>
        <v/>
      </c>
      <c r="K203" s="29">
        <f>MAX(0,MIN(J203,$AQ203-SUMIF($C$4:$AP$4,"&lt;"&amp;J$4,$C203:$AP203)))</f>
        <v/>
      </c>
      <c r="L203" s="29">
        <f>ROUND(J203-K203,2)</f>
        <v/>
      </c>
      <c r="M203" s="29">
        <f>N(Q202)*(1+N('Debt Payoff'!$D$9)/12)</f>
        <v/>
      </c>
      <c r="N203" s="29">
        <f>MIN(M203,N('Debt Payoff'!$E$9))</f>
        <v/>
      </c>
      <c r="O203" s="29">
        <f>M203-N203</f>
        <v/>
      </c>
      <c r="P203" s="29">
        <f>MAX(0,MIN(O203,$AQ203-SUMIF($C$4:$AP$4,"&lt;"&amp;O$4,$C203:$AP203)))</f>
        <v/>
      </c>
      <c r="Q203" s="29">
        <f>ROUND(O203-P203,2)</f>
        <v/>
      </c>
      <c r="R203" s="29">
        <f>N(V202)*(1+N('Debt Payoff'!$D$10)/12)</f>
        <v/>
      </c>
      <c r="S203" s="29">
        <f>MIN(R203,N('Debt Payoff'!$E$10))</f>
        <v/>
      </c>
      <c r="T203" s="29">
        <f>R203-S203</f>
        <v/>
      </c>
      <c r="U203" s="29">
        <f>MAX(0,MIN(T203,$AQ203-SUMIF($C$4:$AP$4,"&lt;"&amp;T$4,$C203:$AP203)))</f>
        <v/>
      </c>
      <c r="V203" s="29">
        <f>ROUND(T203-U203,2)</f>
        <v/>
      </c>
      <c r="W203" s="29">
        <f>N(AA202)*(1+N('Debt Payoff'!$D$11)/12)</f>
        <v/>
      </c>
      <c r="X203" s="29">
        <f>MIN(W203,N('Debt Payoff'!$E$11))</f>
        <v/>
      </c>
      <c r="Y203" s="29">
        <f>W203-X203</f>
        <v/>
      </c>
      <c r="Z203" s="29">
        <f>MAX(0,MIN(Y203,$AQ203-SUMIF($C$4:$AP$4,"&lt;"&amp;Y$4,$C203:$AP203)))</f>
        <v/>
      </c>
      <c r="AA203" s="29">
        <f>ROUND(Y203-Z203,2)</f>
        <v/>
      </c>
      <c r="AB203" s="29">
        <f>N(AF202)*(1+N('Debt Payoff'!$D$12)/12)</f>
        <v/>
      </c>
      <c r="AC203" s="29">
        <f>MIN(AB203,N('Debt Payoff'!$E$12))</f>
        <v/>
      </c>
      <c r="AD203" s="29">
        <f>AB203-AC203</f>
        <v/>
      </c>
      <c r="AE203" s="29">
        <f>MAX(0,MIN(AD203,$AQ203-SUMIF($C$4:$AP$4,"&lt;"&amp;AD$4,$C203:$AP203)))</f>
        <v/>
      </c>
      <c r="AF203" s="29">
        <f>ROUND(AD203-AE203,2)</f>
        <v/>
      </c>
      <c r="AG203" s="29">
        <f>N(AK202)*(1+N('Debt Payoff'!$D$13)/12)</f>
        <v/>
      </c>
      <c r="AH203" s="29">
        <f>MIN(AG203,N('Debt Payoff'!$E$13))</f>
        <v/>
      </c>
      <c r="AI203" s="29">
        <f>AG203-AH203</f>
        <v/>
      </c>
      <c r="AJ203" s="29">
        <f>MAX(0,MIN(AI203,$AQ203-SUMIF($C$4:$AP$4,"&lt;"&amp;AI$4,$C203:$AP203)))</f>
        <v/>
      </c>
      <c r="AK203" s="29">
        <f>ROUND(AI203-AJ203,2)</f>
        <v/>
      </c>
      <c r="AL203" s="29">
        <f>N(AP202)*(1+N('Debt Payoff'!$D$14)/12)</f>
        <v/>
      </c>
      <c r="AM203" s="29">
        <f>MIN(AL203,N('Debt Payoff'!$E$14))</f>
        <v/>
      </c>
      <c r="AN203" s="29">
        <f>AL203-AM203</f>
        <v/>
      </c>
      <c r="AO203" s="29">
        <f>MAX(0,MIN(AN203,$AQ203-SUMIF($C$4:$AP$4,"&lt;"&amp;AN$4,$C203:$AP203)))</f>
        <v/>
      </c>
      <c r="AP203" s="29">
        <f>ROUND(AN203-AO203,2)</f>
        <v/>
      </c>
      <c r="AQ203" s="29">
        <f>'Debt Payoff'!$C$19-(D203+I203+N203+S203+X203+AC203+AH203+AM203)</f>
        <v/>
      </c>
      <c r="AR203" s="29">
        <f>G203+L203+Q203+V203+AA203+AF203+AK203+AP203</f>
        <v/>
      </c>
      <c r="AS203" s="29">
        <f>D203+F203+I203+K203+N203+P203+S203+U203+X203+Z203+AC203+AE203+AH203+AJ203+AM203+AO203</f>
        <v/>
      </c>
      <c r="AT203" s="29">
        <f>(C203+H203+M203+R203+W203+AB203+AG203+AL203)-AR202</f>
        <v/>
      </c>
    </row>
    <row r="204">
      <c r="B204" t="n">
        <v>199</v>
      </c>
      <c r="C204" s="29">
        <f>N(G203)*(1+N('Debt Payoff'!$D$7)/12)</f>
        <v/>
      </c>
      <c r="D204" s="29">
        <f>MIN(C204,N('Debt Payoff'!$E$7))</f>
        <v/>
      </c>
      <c r="E204" s="29">
        <f>C204-D204</f>
        <v/>
      </c>
      <c r="F204" s="29">
        <f>MAX(0,MIN(E204,$AQ204-SUMIF($C$4:$AP$4,"&lt;"&amp;E$4,$C204:$AP204)))</f>
        <v/>
      </c>
      <c r="G204" s="29">
        <f>ROUND(E204-F204,2)</f>
        <v/>
      </c>
      <c r="H204" s="29">
        <f>N(L203)*(1+N('Debt Payoff'!$D$8)/12)</f>
        <v/>
      </c>
      <c r="I204" s="29">
        <f>MIN(H204,N('Debt Payoff'!$E$8))</f>
        <v/>
      </c>
      <c r="J204" s="29">
        <f>H204-I204</f>
        <v/>
      </c>
      <c r="K204" s="29">
        <f>MAX(0,MIN(J204,$AQ204-SUMIF($C$4:$AP$4,"&lt;"&amp;J$4,$C204:$AP204)))</f>
        <v/>
      </c>
      <c r="L204" s="29">
        <f>ROUND(J204-K204,2)</f>
        <v/>
      </c>
      <c r="M204" s="29">
        <f>N(Q203)*(1+N('Debt Payoff'!$D$9)/12)</f>
        <v/>
      </c>
      <c r="N204" s="29">
        <f>MIN(M204,N('Debt Payoff'!$E$9))</f>
        <v/>
      </c>
      <c r="O204" s="29">
        <f>M204-N204</f>
        <v/>
      </c>
      <c r="P204" s="29">
        <f>MAX(0,MIN(O204,$AQ204-SUMIF($C$4:$AP$4,"&lt;"&amp;O$4,$C204:$AP204)))</f>
        <v/>
      </c>
      <c r="Q204" s="29">
        <f>ROUND(O204-P204,2)</f>
        <v/>
      </c>
      <c r="R204" s="29">
        <f>N(V203)*(1+N('Debt Payoff'!$D$10)/12)</f>
        <v/>
      </c>
      <c r="S204" s="29">
        <f>MIN(R204,N('Debt Payoff'!$E$10))</f>
        <v/>
      </c>
      <c r="T204" s="29">
        <f>R204-S204</f>
        <v/>
      </c>
      <c r="U204" s="29">
        <f>MAX(0,MIN(T204,$AQ204-SUMIF($C$4:$AP$4,"&lt;"&amp;T$4,$C204:$AP204)))</f>
        <v/>
      </c>
      <c r="V204" s="29">
        <f>ROUND(T204-U204,2)</f>
        <v/>
      </c>
      <c r="W204" s="29">
        <f>N(AA203)*(1+N('Debt Payoff'!$D$11)/12)</f>
        <v/>
      </c>
      <c r="X204" s="29">
        <f>MIN(W204,N('Debt Payoff'!$E$11))</f>
        <v/>
      </c>
      <c r="Y204" s="29">
        <f>W204-X204</f>
        <v/>
      </c>
      <c r="Z204" s="29">
        <f>MAX(0,MIN(Y204,$AQ204-SUMIF($C$4:$AP$4,"&lt;"&amp;Y$4,$C204:$AP204)))</f>
        <v/>
      </c>
      <c r="AA204" s="29">
        <f>ROUND(Y204-Z204,2)</f>
        <v/>
      </c>
      <c r="AB204" s="29">
        <f>N(AF203)*(1+N('Debt Payoff'!$D$12)/12)</f>
        <v/>
      </c>
      <c r="AC204" s="29">
        <f>MIN(AB204,N('Debt Payoff'!$E$12))</f>
        <v/>
      </c>
      <c r="AD204" s="29">
        <f>AB204-AC204</f>
        <v/>
      </c>
      <c r="AE204" s="29">
        <f>MAX(0,MIN(AD204,$AQ204-SUMIF($C$4:$AP$4,"&lt;"&amp;AD$4,$C204:$AP204)))</f>
        <v/>
      </c>
      <c r="AF204" s="29">
        <f>ROUND(AD204-AE204,2)</f>
        <v/>
      </c>
      <c r="AG204" s="29">
        <f>N(AK203)*(1+N('Debt Payoff'!$D$13)/12)</f>
        <v/>
      </c>
      <c r="AH204" s="29">
        <f>MIN(AG204,N('Debt Payoff'!$E$13))</f>
        <v/>
      </c>
      <c r="AI204" s="29">
        <f>AG204-AH204</f>
        <v/>
      </c>
      <c r="AJ204" s="29">
        <f>MAX(0,MIN(AI204,$AQ204-SUMIF($C$4:$AP$4,"&lt;"&amp;AI$4,$C204:$AP204)))</f>
        <v/>
      </c>
      <c r="AK204" s="29">
        <f>ROUND(AI204-AJ204,2)</f>
        <v/>
      </c>
      <c r="AL204" s="29">
        <f>N(AP203)*(1+N('Debt Payoff'!$D$14)/12)</f>
        <v/>
      </c>
      <c r="AM204" s="29">
        <f>MIN(AL204,N('Debt Payoff'!$E$14))</f>
        <v/>
      </c>
      <c r="AN204" s="29">
        <f>AL204-AM204</f>
        <v/>
      </c>
      <c r="AO204" s="29">
        <f>MAX(0,MIN(AN204,$AQ204-SUMIF($C$4:$AP$4,"&lt;"&amp;AN$4,$C204:$AP204)))</f>
        <v/>
      </c>
      <c r="AP204" s="29">
        <f>ROUND(AN204-AO204,2)</f>
        <v/>
      </c>
      <c r="AQ204" s="29">
        <f>'Debt Payoff'!$C$19-(D204+I204+N204+S204+X204+AC204+AH204+AM204)</f>
        <v/>
      </c>
      <c r="AR204" s="29">
        <f>G204+L204+Q204+V204+AA204+AF204+AK204+AP204</f>
        <v/>
      </c>
      <c r="AS204" s="29">
        <f>D204+F204+I204+K204+N204+P204+S204+U204+X204+Z204+AC204+AE204+AH204+AJ204+AM204+AO204</f>
        <v/>
      </c>
      <c r="AT204" s="29">
        <f>(C204+H204+M204+R204+W204+AB204+AG204+AL204)-AR203</f>
        <v/>
      </c>
    </row>
    <row r="205">
      <c r="B205" t="n">
        <v>200</v>
      </c>
      <c r="C205" s="29">
        <f>N(G204)*(1+N('Debt Payoff'!$D$7)/12)</f>
        <v/>
      </c>
      <c r="D205" s="29">
        <f>MIN(C205,N('Debt Payoff'!$E$7))</f>
        <v/>
      </c>
      <c r="E205" s="29">
        <f>C205-D205</f>
        <v/>
      </c>
      <c r="F205" s="29">
        <f>MAX(0,MIN(E205,$AQ205-SUMIF($C$4:$AP$4,"&lt;"&amp;E$4,$C205:$AP205)))</f>
        <v/>
      </c>
      <c r="G205" s="29">
        <f>ROUND(E205-F205,2)</f>
        <v/>
      </c>
      <c r="H205" s="29">
        <f>N(L204)*(1+N('Debt Payoff'!$D$8)/12)</f>
        <v/>
      </c>
      <c r="I205" s="29">
        <f>MIN(H205,N('Debt Payoff'!$E$8))</f>
        <v/>
      </c>
      <c r="J205" s="29">
        <f>H205-I205</f>
        <v/>
      </c>
      <c r="K205" s="29">
        <f>MAX(0,MIN(J205,$AQ205-SUMIF($C$4:$AP$4,"&lt;"&amp;J$4,$C205:$AP205)))</f>
        <v/>
      </c>
      <c r="L205" s="29">
        <f>ROUND(J205-K205,2)</f>
        <v/>
      </c>
      <c r="M205" s="29">
        <f>N(Q204)*(1+N('Debt Payoff'!$D$9)/12)</f>
        <v/>
      </c>
      <c r="N205" s="29">
        <f>MIN(M205,N('Debt Payoff'!$E$9))</f>
        <v/>
      </c>
      <c r="O205" s="29">
        <f>M205-N205</f>
        <v/>
      </c>
      <c r="P205" s="29">
        <f>MAX(0,MIN(O205,$AQ205-SUMIF($C$4:$AP$4,"&lt;"&amp;O$4,$C205:$AP205)))</f>
        <v/>
      </c>
      <c r="Q205" s="29">
        <f>ROUND(O205-P205,2)</f>
        <v/>
      </c>
      <c r="R205" s="29">
        <f>N(V204)*(1+N('Debt Payoff'!$D$10)/12)</f>
        <v/>
      </c>
      <c r="S205" s="29">
        <f>MIN(R205,N('Debt Payoff'!$E$10))</f>
        <v/>
      </c>
      <c r="T205" s="29">
        <f>R205-S205</f>
        <v/>
      </c>
      <c r="U205" s="29">
        <f>MAX(0,MIN(T205,$AQ205-SUMIF($C$4:$AP$4,"&lt;"&amp;T$4,$C205:$AP205)))</f>
        <v/>
      </c>
      <c r="V205" s="29">
        <f>ROUND(T205-U205,2)</f>
        <v/>
      </c>
      <c r="W205" s="29">
        <f>N(AA204)*(1+N('Debt Payoff'!$D$11)/12)</f>
        <v/>
      </c>
      <c r="X205" s="29">
        <f>MIN(W205,N('Debt Payoff'!$E$11))</f>
        <v/>
      </c>
      <c r="Y205" s="29">
        <f>W205-X205</f>
        <v/>
      </c>
      <c r="Z205" s="29">
        <f>MAX(0,MIN(Y205,$AQ205-SUMIF($C$4:$AP$4,"&lt;"&amp;Y$4,$C205:$AP205)))</f>
        <v/>
      </c>
      <c r="AA205" s="29">
        <f>ROUND(Y205-Z205,2)</f>
        <v/>
      </c>
      <c r="AB205" s="29">
        <f>N(AF204)*(1+N('Debt Payoff'!$D$12)/12)</f>
        <v/>
      </c>
      <c r="AC205" s="29">
        <f>MIN(AB205,N('Debt Payoff'!$E$12))</f>
        <v/>
      </c>
      <c r="AD205" s="29">
        <f>AB205-AC205</f>
        <v/>
      </c>
      <c r="AE205" s="29">
        <f>MAX(0,MIN(AD205,$AQ205-SUMIF($C$4:$AP$4,"&lt;"&amp;AD$4,$C205:$AP205)))</f>
        <v/>
      </c>
      <c r="AF205" s="29">
        <f>ROUND(AD205-AE205,2)</f>
        <v/>
      </c>
      <c r="AG205" s="29">
        <f>N(AK204)*(1+N('Debt Payoff'!$D$13)/12)</f>
        <v/>
      </c>
      <c r="AH205" s="29">
        <f>MIN(AG205,N('Debt Payoff'!$E$13))</f>
        <v/>
      </c>
      <c r="AI205" s="29">
        <f>AG205-AH205</f>
        <v/>
      </c>
      <c r="AJ205" s="29">
        <f>MAX(0,MIN(AI205,$AQ205-SUMIF($C$4:$AP$4,"&lt;"&amp;AI$4,$C205:$AP205)))</f>
        <v/>
      </c>
      <c r="AK205" s="29">
        <f>ROUND(AI205-AJ205,2)</f>
        <v/>
      </c>
      <c r="AL205" s="29">
        <f>N(AP204)*(1+N('Debt Payoff'!$D$14)/12)</f>
        <v/>
      </c>
      <c r="AM205" s="29">
        <f>MIN(AL205,N('Debt Payoff'!$E$14))</f>
        <v/>
      </c>
      <c r="AN205" s="29">
        <f>AL205-AM205</f>
        <v/>
      </c>
      <c r="AO205" s="29">
        <f>MAX(0,MIN(AN205,$AQ205-SUMIF($C$4:$AP$4,"&lt;"&amp;AN$4,$C205:$AP205)))</f>
        <v/>
      </c>
      <c r="AP205" s="29">
        <f>ROUND(AN205-AO205,2)</f>
        <v/>
      </c>
      <c r="AQ205" s="29">
        <f>'Debt Payoff'!$C$19-(D205+I205+N205+S205+X205+AC205+AH205+AM205)</f>
        <v/>
      </c>
      <c r="AR205" s="29">
        <f>G205+L205+Q205+V205+AA205+AF205+AK205+AP205</f>
        <v/>
      </c>
      <c r="AS205" s="29">
        <f>D205+F205+I205+K205+N205+P205+S205+U205+X205+Z205+AC205+AE205+AH205+AJ205+AM205+AO205</f>
        <v/>
      </c>
      <c r="AT205" s="29">
        <f>(C205+H205+M205+R205+W205+AB205+AG205+AL205)-AR204</f>
        <v/>
      </c>
    </row>
    <row r="206">
      <c r="B206" t="n">
        <v>201</v>
      </c>
      <c r="C206" s="29">
        <f>N(G205)*(1+N('Debt Payoff'!$D$7)/12)</f>
        <v/>
      </c>
      <c r="D206" s="29">
        <f>MIN(C206,N('Debt Payoff'!$E$7))</f>
        <v/>
      </c>
      <c r="E206" s="29">
        <f>C206-D206</f>
        <v/>
      </c>
      <c r="F206" s="29">
        <f>MAX(0,MIN(E206,$AQ206-SUMIF($C$4:$AP$4,"&lt;"&amp;E$4,$C206:$AP206)))</f>
        <v/>
      </c>
      <c r="G206" s="29">
        <f>ROUND(E206-F206,2)</f>
        <v/>
      </c>
      <c r="H206" s="29">
        <f>N(L205)*(1+N('Debt Payoff'!$D$8)/12)</f>
        <v/>
      </c>
      <c r="I206" s="29">
        <f>MIN(H206,N('Debt Payoff'!$E$8))</f>
        <v/>
      </c>
      <c r="J206" s="29">
        <f>H206-I206</f>
        <v/>
      </c>
      <c r="K206" s="29">
        <f>MAX(0,MIN(J206,$AQ206-SUMIF($C$4:$AP$4,"&lt;"&amp;J$4,$C206:$AP206)))</f>
        <v/>
      </c>
      <c r="L206" s="29">
        <f>ROUND(J206-K206,2)</f>
        <v/>
      </c>
      <c r="M206" s="29">
        <f>N(Q205)*(1+N('Debt Payoff'!$D$9)/12)</f>
        <v/>
      </c>
      <c r="N206" s="29">
        <f>MIN(M206,N('Debt Payoff'!$E$9))</f>
        <v/>
      </c>
      <c r="O206" s="29">
        <f>M206-N206</f>
        <v/>
      </c>
      <c r="P206" s="29">
        <f>MAX(0,MIN(O206,$AQ206-SUMIF($C$4:$AP$4,"&lt;"&amp;O$4,$C206:$AP206)))</f>
        <v/>
      </c>
      <c r="Q206" s="29">
        <f>ROUND(O206-P206,2)</f>
        <v/>
      </c>
      <c r="R206" s="29">
        <f>N(V205)*(1+N('Debt Payoff'!$D$10)/12)</f>
        <v/>
      </c>
      <c r="S206" s="29">
        <f>MIN(R206,N('Debt Payoff'!$E$10))</f>
        <v/>
      </c>
      <c r="T206" s="29">
        <f>R206-S206</f>
        <v/>
      </c>
      <c r="U206" s="29">
        <f>MAX(0,MIN(T206,$AQ206-SUMIF($C$4:$AP$4,"&lt;"&amp;T$4,$C206:$AP206)))</f>
        <v/>
      </c>
      <c r="V206" s="29">
        <f>ROUND(T206-U206,2)</f>
        <v/>
      </c>
      <c r="W206" s="29">
        <f>N(AA205)*(1+N('Debt Payoff'!$D$11)/12)</f>
        <v/>
      </c>
      <c r="X206" s="29">
        <f>MIN(W206,N('Debt Payoff'!$E$11))</f>
        <v/>
      </c>
      <c r="Y206" s="29">
        <f>W206-X206</f>
        <v/>
      </c>
      <c r="Z206" s="29">
        <f>MAX(0,MIN(Y206,$AQ206-SUMIF($C$4:$AP$4,"&lt;"&amp;Y$4,$C206:$AP206)))</f>
        <v/>
      </c>
      <c r="AA206" s="29">
        <f>ROUND(Y206-Z206,2)</f>
        <v/>
      </c>
      <c r="AB206" s="29">
        <f>N(AF205)*(1+N('Debt Payoff'!$D$12)/12)</f>
        <v/>
      </c>
      <c r="AC206" s="29">
        <f>MIN(AB206,N('Debt Payoff'!$E$12))</f>
        <v/>
      </c>
      <c r="AD206" s="29">
        <f>AB206-AC206</f>
        <v/>
      </c>
      <c r="AE206" s="29">
        <f>MAX(0,MIN(AD206,$AQ206-SUMIF($C$4:$AP$4,"&lt;"&amp;AD$4,$C206:$AP206)))</f>
        <v/>
      </c>
      <c r="AF206" s="29">
        <f>ROUND(AD206-AE206,2)</f>
        <v/>
      </c>
      <c r="AG206" s="29">
        <f>N(AK205)*(1+N('Debt Payoff'!$D$13)/12)</f>
        <v/>
      </c>
      <c r="AH206" s="29">
        <f>MIN(AG206,N('Debt Payoff'!$E$13))</f>
        <v/>
      </c>
      <c r="AI206" s="29">
        <f>AG206-AH206</f>
        <v/>
      </c>
      <c r="AJ206" s="29">
        <f>MAX(0,MIN(AI206,$AQ206-SUMIF($C$4:$AP$4,"&lt;"&amp;AI$4,$C206:$AP206)))</f>
        <v/>
      </c>
      <c r="AK206" s="29">
        <f>ROUND(AI206-AJ206,2)</f>
        <v/>
      </c>
      <c r="AL206" s="29">
        <f>N(AP205)*(1+N('Debt Payoff'!$D$14)/12)</f>
        <v/>
      </c>
      <c r="AM206" s="29">
        <f>MIN(AL206,N('Debt Payoff'!$E$14))</f>
        <v/>
      </c>
      <c r="AN206" s="29">
        <f>AL206-AM206</f>
        <v/>
      </c>
      <c r="AO206" s="29">
        <f>MAX(0,MIN(AN206,$AQ206-SUMIF($C$4:$AP$4,"&lt;"&amp;AN$4,$C206:$AP206)))</f>
        <v/>
      </c>
      <c r="AP206" s="29">
        <f>ROUND(AN206-AO206,2)</f>
        <v/>
      </c>
      <c r="AQ206" s="29">
        <f>'Debt Payoff'!$C$19-(D206+I206+N206+S206+X206+AC206+AH206+AM206)</f>
        <v/>
      </c>
      <c r="AR206" s="29">
        <f>G206+L206+Q206+V206+AA206+AF206+AK206+AP206</f>
        <v/>
      </c>
      <c r="AS206" s="29">
        <f>D206+F206+I206+K206+N206+P206+S206+U206+X206+Z206+AC206+AE206+AH206+AJ206+AM206+AO206</f>
        <v/>
      </c>
      <c r="AT206" s="29">
        <f>(C206+H206+M206+R206+W206+AB206+AG206+AL206)-AR205</f>
        <v/>
      </c>
    </row>
    <row r="207">
      <c r="B207" t="n">
        <v>202</v>
      </c>
      <c r="C207" s="29">
        <f>N(G206)*(1+N('Debt Payoff'!$D$7)/12)</f>
        <v/>
      </c>
      <c r="D207" s="29">
        <f>MIN(C207,N('Debt Payoff'!$E$7))</f>
        <v/>
      </c>
      <c r="E207" s="29">
        <f>C207-D207</f>
        <v/>
      </c>
      <c r="F207" s="29">
        <f>MAX(0,MIN(E207,$AQ207-SUMIF($C$4:$AP$4,"&lt;"&amp;E$4,$C207:$AP207)))</f>
        <v/>
      </c>
      <c r="G207" s="29">
        <f>ROUND(E207-F207,2)</f>
        <v/>
      </c>
      <c r="H207" s="29">
        <f>N(L206)*(1+N('Debt Payoff'!$D$8)/12)</f>
        <v/>
      </c>
      <c r="I207" s="29">
        <f>MIN(H207,N('Debt Payoff'!$E$8))</f>
        <v/>
      </c>
      <c r="J207" s="29">
        <f>H207-I207</f>
        <v/>
      </c>
      <c r="K207" s="29">
        <f>MAX(0,MIN(J207,$AQ207-SUMIF($C$4:$AP$4,"&lt;"&amp;J$4,$C207:$AP207)))</f>
        <v/>
      </c>
      <c r="L207" s="29">
        <f>ROUND(J207-K207,2)</f>
        <v/>
      </c>
      <c r="M207" s="29">
        <f>N(Q206)*(1+N('Debt Payoff'!$D$9)/12)</f>
        <v/>
      </c>
      <c r="N207" s="29">
        <f>MIN(M207,N('Debt Payoff'!$E$9))</f>
        <v/>
      </c>
      <c r="O207" s="29">
        <f>M207-N207</f>
        <v/>
      </c>
      <c r="P207" s="29">
        <f>MAX(0,MIN(O207,$AQ207-SUMIF($C$4:$AP$4,"&lt;"&amp;O$4,$C207:$AP207)))</f>
        <v/>
      </c>
      <c r="Q207" s="29">
        <f>ROUND(O207-P207,2)</f>
        <v/>
      </c>
      <c r="R207" s="29">
        <f>N(V206)*(1+N('Debt Payoff'!$D$10)/12)</f>
        <v/>
      </c>
      <c r="S207" s="29">
        <f>MIN(R207,N('Debt Payoff'!$E$10))</f>
        <v/>
      </c>
      <c r="T207" s="29">
        <f>R207-S207</f>
        <v/>
      </c>
      <c r="U207" s="29">
        <f>MAX(0,MIN(T207,$AQ207-SUMIF($C$4:$AP$4,"&lt;"&amp;T$4,$C207:$AP207)))</f>
        <v/>
      </c>
      <c r="V207" s="29">
        <f>ROUND(T207-U207,2)</f>
        <v/>
      </c>
      <c r="W207" s="29">
        <f>N(AA206)*(1+N('Debt Payoff'!$D$11)/12)</f>
        <v/>
      </c>
      <c r="X207" s="29">
        <f>MIN(W207,N('Debt Payoff'!$E$11))</f>
        <v/>
      </c>
      <c r="Y207" s="29">
        <f>W207-X207</f>
        <v/>
      </c>
      <c r="Z207" s="29">
        <f>MAX(0,MIN(Y207,$AQ207-SUMIF($C$4:$AP$4,"&lt;"&amp;Y$4,$C207:$AP207)))</f>
        <v/>
      </c>
      <c r="AA207" s="29">
        <f>ROUND(Y207-Z207,2)</f>
        <v/>
      </c>
      <c r="AB207" s="29">
        <f>N(AF206)*(1+N('Debt Payoff'!$D$12)/12)</f>
        <v/>
      </c>
      <c r="AC207" s="29">
        <f>MIN(AB207,N('Debt Payoff'!$E$12))</f>
        <v/>
      </c>
      <c r="AD207" s="29">
        <f>AB207-AC207</f>
        <v/>
      </c>
      <c r="AE207" s="29">
        <f>MAX(0,MIN(AD207,$AQ207-SUMIF($C$4:$AP$4,"&lt;"&amp;AD$4,$C207:$AP207)))</f>
        <v/>
      </c>
      <c r="AF207" s="29">
        <f>ROUND(AD207-AE207,2)</f>
        <v/>
      </c>
      <c r="AG207" s="29">
        <f>N(AK206)*(1+N('Debt Payoff'!$D$13)/12)</f>
        <v/>
      </c>
      <c r="AH207" s="29">
        <f>MIN(AG207,N('Debt Payoff'!$E$13))</f>
        <v/>
      </c>
      <c r="AI207" s="29">
        <f>AG207-AH207</f>
        <v/>
      </c>
      <c r="AJ207" s="29">
        <f>MAX(0,MIN(AI207,$AQ207-SUMIF($C$4:$AP$4,"&lt;"&amp;AI$4,$C207:$AP207)))</f>
        <v/>
      </c>
      <c r="AK207" s="29">
        <f>ROUND(AI207-AJ207,2)</f>
        <v/>
      </c>
      <c r="AL207" s="29">
        <f>N(AP206)*(1+N('Debt Payoff'!$D$14)/12)</f>
        <v/>
      </c>
      <c r="AM207" s="29">
        <f>MIN(AL207,N('Debt Payoff'!$E$14))</f>
        <v/>
      </c>
      <c r="AN207" s="29">
        <f>AL207-AM207</f>
        <v/>
      </c>
      <c r="AO207" s="29">
        <f>MAX(0,MIN(AN207,$AQ207-SUMIF($C$4:$AP$4,"&lt;"&amp;AN$4,$C207:$AP207)))</f>
        <v/>
      </c>
      <c r="AP207" s="29">
        <f>ROUND(AN207-AO207,2)</f>
        <v/>
      </c>
      <c r="AQ207" s="29">
        <f>'Debt Payoff'!$C$19-(D207+I207+N207+S207+X207+AC207+AH207+AM207)</f>
        <v/>
      </c>
      <c r="AR207" s="29">
        <f>G207+L207+Q207+V207+AA207+AF207+AK207+AP207</f>
        <v/>
      </c>
      <c r="AS207" s="29">
        <f>D207+F207+I207+K207+N207+P207+S207+U207+X207+Z207+AC207+AE207+AH207+AJ207+AM207+AO207</f>
        <v/>
      </c>
      <c r="AT207" s="29">
        <f>(C207+H207+M207+R207+W207+AB207+AG207+AL207)-AR206</f>
        <v/>
      </c>
    </row>
    <row r="208">
      <c r="B208" t="n">
        <v>203</v>
      </c>
      <c r="C208" s="29">
        <f>N(G207)*(1+N('Debt Payoff'!$D$7)/12)</f>
        <v/>
      </c>
      <c r="D208" s="29">
        <f>MIN(C208,N('Debt Payoff'!$E$7))</f>
        <v/>
      </c>
      <c r="E208" s="29">
        <f>C208-D208</f>
        <v/>
      </c>
      <c r="F208" s="29">
        <f>MAX(0,MIN(E208,$AQ208-SUMIF($C$4:$AP$4,"&lt;"&amp;E$4,$C208:$AP208)))</f>
        <v/>
      </c>
      <c r="G208" s="29">
        <f>ROUND(E208-F208,2)</f>
        <v/>
      </c>
      <c r="H208" s="29">
        <f>N(L207)*(1+N('Debt Payoff'!$D$8)/12)</f>
        <v/>
      </c>
      <c r="I208" s="29">
        <f>MIN(H208,N('Debt Payoff'!$E$8))</f>
        <v/>
      </c>
      <c r="J208" s="29">
        <f>H208-I208</f>
        <v/>
      </c>
      <c r="K208" s="29">
        <f>MAX(0,MIN(J208,$AQ208-SUMIF($C$4:$AP$4,"&lt;"&amp;J$4,$C208:$AP208)))</f>
        <v/>
      </c>
      <c r="L208" s="29">
        <f>ROUND(J208-K208,2)</f>
        <v/>
      </c>
      <c r="M208" s="29">
        <f>N(Q207)*(1+N('Debt Payoff'!$D$9)/12)</f>
        <v/>
      </c>
      <c r="N208" s="29">
        <f>MIN(M208,N('Debt Payoff'!$E$9))</f>
        <v/>
      </c>
      <c r="O208" s="29">
        <f>M208-N208</f>
        <v/>
      </c>
      <c r="P208" s="29">
        <f>MAX(0,MIN(O208,$AQ208-SUMIF($C$4:$AP$4,"&lt;"&amp;O$4,$C208:$AP208)))</f>
        <v/>
      </c>
      <c r="Q208" s="29">
        <f>ROUND(O208-P208,2)</f>
        <v/>
      </c>
      <c r="R208" s="29">
        <f>N(V207)*(1+N('Debt Payoff'!$D$10)/12)</f>
        <v/>
      </c>
      <c r="S208" s="29">
        <f>MIN(R208,N('Debt Payoff'!$E$10))</f>
        <v/>
      </c>
      <c r="T208" s="29">
        <f>R208-S208</f>
        <v/>
      </c>
      <c r="U208" s="29">
        <f>MAX(0,MIN(T208,$AQ208-SUMIF($C$4:$AP$4,"&lt;"&amp;T$4,$C208:$AP208)))</f>
        <v/>
      </c>
      <c r="V208" s="29">
        <f>ROUND(T208-U208,2)</f>
        <v/>
      </c>
      <c r="W208" s="29">
        <f>N(AA207)*(1+N('Debt Payoff'!$D$11)/12)</f>
        <v/>
      </c>
      <c r="X208" s="29">
        <f>MIN(W208,N('Debt Payoff'!$E$11))</f>
        <v/>
      </c>
      <c r="Y208" s="29">
        <f>W208-X208</f>
        <v/>
      </c>
      <c r="Z208" s="29">
        <f>MAX(0,MIN(Y208,$AQ208-SUMIF($C$4:$AP$4,"&lt;"&amp;Y$4,$C208:$AP208)))</f>
        <v/>
      </c>
      <c r="AA208" s="29">
        <f>ROUND(Y208-Z208,2)</f>
        <v/>
      </c>
      <c r="AB208" s="29">
        <f>N(AF207)*(1+N('Debt Payoff'!$D$12)/12)</f>
        <v/>
      </c>
      <c r="AC208" s="29">
        <f>MIN(AB208,N('Debt Payoff'!$E$12))</f>
        <v/>
      </c>
      <c r="AD208" s="29">
        <f>AB208-AC208</f>
        <v/>
      </c>
      <c r="AE208" s="29">
        <f>MAX(0,MIN(AD208,$AQ208-SUMIF($C$4:$AP$4,"&lt;"&amp;AD$4,$C208:$AP208)))</f>
        <v/>
      </c>
      <c r="AF208" s="29">
        <f>ROUND(AD208-AE208,2)</f>
        <v/>
      </c>
      <c r="AG208" s="29">
        <f>N(AK207)*(1+N('Debt Payoff'!$D$13)/12)</f>
        <v/>
      </c>
      <c r="AH208" s="29">
        <f>MIN(AG208,N('Debt Payoff'!$E$13))</f>
        <v/>
      </c>
      <c r="AI208" s="29">
        <f>AG208-AH208</f>
        <v/>
      </c>
      <c r="AJ208" s="29">
        <f>MAX(0,MIN(AI208,$AQ208-SUMIF($C$4:$AP$4,"&lt;"&amp;AI$4,$C208:$AP208)))</f>
        <v/>
      </c>
      <c r="AK208" s="29">
        <f>ROUND(AI208-AJ208,2)</f>
        <v/>
      </c>
      <c r="AL208" s="29">
        <f>N(AP207)*(1+N('Debt Payoff'!$D$14)/12)</f>
        <v/>
      </c>
      <c r="AM208" s="29">
        <f>MIN(AL208,N('Debt Payoff'!$E$14))</f>
        <v/>
      </c>
      <c r="AN208" s="29">
        <f>AL208-AM208</f>
        <v/>
      </c>
      <c r="AO208" s="29">
        <f>MAX(0,MIN(AN208,$AQ208-SUMIF($C$4:$AP$4,"&lt;"&amp;AN$4,$C208:$AP208)))</f>
        <v/>
      </c>
      <c r="AP208" s="29">
        <f>ROUND(AN208-AO208,2)</f>
        <v/>
      </c>
      <c r="AQ208" s="29">
        <f>'Debt Payoff'!$C$19-(D208+I208+N208+S208+X208+AC208+AH208+AM208)</f>
        <v/>
      </c>
      <c r="AR208" s="29">
        <f>G208+L208+Q208+V208+AA208+AF208+AK208+AP208</f>
        <v/>
      </c>
      <c r="AS208" s="29">
        <f>D208+F208+I208+K208+N208+P208+S208+U208+X208+Z208+AC208+AE208+AH208+AJ208+AM208+AO208</f>
        <v/>
      </c>
      <c r="AT208" s="29">
        <f>(C208+H208+M208+R208+W208+AB208+AG208+AL208)-AR207</f>
        <v/>
      </c>
    </row>
    <row r="209">
      <c r="B209" t="n">
        <v>204</v>
      </c>
      <c r="C209" s="29">
        <f>N(G208)*(1+N('Debt Payoff'!$D$7)/12)</f>
        <v/>
      </c>
      <c r="D209" s="29">
        <f>MIN(C209,N('Debt Payoff'!$E$7))</f>
        <v/>
      </c>
      <c r="E209" s="29">
        <f>C209-D209</f>
        <v/>
      </c>
      <c r="F209" s="29">
        <f>MAX(0,MIN(E209,$AQ209-SUMIF($C$4:$AP$4,"&lt;"&amp;E$4,$C209:$AP209)))</f>
        <v/>
      </c>
      <c r="G209" s="29">
        <f>ROUND(E209-F209,2)</f>
        <v/>
      </c>
      <c r="H209" s="29">
        <f>N(L208)*(1+N('Debt Payoff'!$D$8)/12)</f>
        <v/>
      </c>
      <c r="I209" s="29">
        <f>MIN(H209,N('Debt Payoff'!$E$8))</f>
        <v/>
      </c>
      <c r="J209" s="29">
        <f>H209-I209</f>
        <v/>
      </c>
      <c r="K209" s="29">
        <f>MAX(0,MIN(J209,$AQ209-SUMIF($C$4:$AP$4,"&lt;"&amp;J$4,$C209:$AP209)))</f>
        <v/>
      </c>
      <c r="L209" s="29">
        <f>ROUND(J209-K209,2)</f>
        <v/>
      </c>
      <c r="M209" s="29">
        <f>N(Q208)*(1+N('Debt Payoff'!$D$9)/12)</f>
        <v/>
      </c>
      <c r="N209" s="29">
        <f>MIN(M209,N('Debt Payoff'!$E$9))</f>
        <v/>
      </c>
      <c r="O209" s="29">
        <f>M209-N209</f>
        <v/>
      </c>
      <c r="P209" s="29">
        <f>MAX(0,MIN(O209,$AQ209-SUMIF($C$4:$AP$4,"&lt;"&amp;O$4,$C209:$AP209)))</f>
        <v/>
      </c>
      <c r="Q209" s="29">
        <f>ROUND(O209-P209,2)</f>
        <v/>
      </c>
      <c r="R209" s="29">
        <f>N(V208)*(1+N('Debt Payoff'!$D$10)/12)</f>
        <v/>
      </c>
      <c r="S209" s="29">
        <f>MIN(R209,N('Debt Payoff'!$E$10))</f>
        <v/>
      </c>
      <c r="T209" s="29">
        <f>R209-S209</f>
        <v/>
      </c>
      <c r="U209" s="29">
        <f>MAX(0,MIN(T209,$AQ209-SUMIF($C$4:$AP$4,"&lt;"&amp;T$4,$C209:$AP209)))</f>
        <v/>
      </c>
      <c r="V209" s="29">
        <f>ROUND(T209-U209,2)</f>
        <v/>
      </c>
      <c r="W209" s="29">
        <f>N(AA208)*(1+N('Debt Payoff'!$D$11)/12)</f>
        <v/>
      </c>
      <c r="X209" s="29">
        <f>MIN(W209,N('Debt Payoff'!$E$11))</f>
        <v/>
      </c>
      <c r="Y209" s="29">
        <f>W209-X209</f>
        <v/>
      </c>
      <c r="Z209" s="29">
        <f>MAX(0,MIN(Y209,$AQ209-SUMIF($C$4:$AP$4,"&lt;"&amp;Y$4,$C209:$AP209)))</f>
        <v/>
      </c>
      <c r="AA209" s="29">
        <f>ROUND(Y209-Z209,2)</f>
        <v/>
      </c>
      <c r="AB209" s="29">
        <f>N(AF208)*(1+N('Debt Payoff'!$D$12)/12)</f>
        <v/>
      </c>
      <c r="AC209" s="29">
        <f>MIN(AB209,N('Debt Payoff'!$E$12))</f>
        <v/>
      </c>
      <c r="AD209" s="29">
        <f>AB209-AC209</f>
        <v/>
      </c>
      <c r="AE209" s="29">
        <f>MAX(0,MIN(AD209,$AQ209-SUMIF($C$4:$AP$4,"&lt;"&amp;AD$4,$C209:$AP209)))</f>
        <v/>
      </c>
      <c r="AF209" s="29">
        <f>ROUND(AD209-AE209,2)</f>
        <v/>
      </c>
      <c r="AG209" s="29">
        <f>N(AK208)*(1+N('Debt Payoff'!$D$13)/12)</f>
        <v/>
      </c>
      <c r="AH209" s="29">
        <f>MIN(AG209,N('Debt Payoff'!$E$13))</f>
        <v/>
      </c>
      <c r="AI209" s="29">
        <f>AG209-AH209</f>
        <v/>
      </c>
      <c r="AJ209" s="29">
        <f>MAX(0,MIN(AI209,$AQ209-SUMIF($C$4:$AP$4,"&lt;"&amp;AI$4,$C209:$AP209)))</f>
        <v/>
      </c>
      <c r="AK209" s="29">
        <f>ROUND(AI209-AJ209,2)</f>
        <v/>
      </c>
      <c r="AL209" s="29">
        <f>N(AP208)*(1+N('Debt Payoff'!$D$14)/12)</f>
        <v/>
      </c>
      <c r="AM209" s="29">
        <f>MIN(AL209,N('Debt Payoff'!$E$14))</f>
        <v/>
      </c>
      <c r="AN209" s="29">
        <f>AL209-AM209</f>
        <v/>
      </c>
      <c r="AO209" s="29">
        <f>MAX(0,MIN(AN209,$AQ209-SUMIF($C$4:$AP$4,"&lt;"&amp;AN$4,$C209:$AP209)))</f>
        <v/>
      </c>
      <c r="AP209" s="29">
        <f>ROUND(AN209-AO209,2)</f>
        <v/>
      </c>
      <c r="AQ209" s="29">
        <f>'Debt Payoff'!$C$19-(D209+I209+N209+S209+X209+AC209+AH209+AM209)</f>
        <v/>
      </c>
      <c r="AR209" s="29">
        <f>G209+L209+Q209+V209+AA209+AF209+AK209+AP209</f>
        <v/>
      </c>
      <c r="AS209" s="29">
        <f>D209+F209+I209+K209+N209+P209+S209+U209+X209+Z209+AC209+AE209+AH209+AJ209+AM209+AO209</f>
        <v/>
      </c>
      <c r="AT209" s="29">
        <f>(C209+H209+M209+R209+W209+AB209+AG209+AL209)-AR208</f>
        <v/>
      </c>
    </row>
    <row r="210">
      <c r="B210" t="n">
        <v>205</v>
      </c>
      <c r="C210" s="29">
        <f>N(G209)*(1+N('Debt Payoff'!$D$7)/12)</f>
        <v/>
      </c>
      <c r="D210" s="29">
        <f>MIN(C210,N('Debt Payoff'!$E$7))</f>
        <v/>
      </c>
      <c r="E210" s="29">
        <f>C210-D210</f>
        <v/>
      </c>
      <c r="F210" s="29">
        <f>MAX(0,MIN(E210,$AQ210-SUMIF($C$4:$AP$4,"&lt;"&amp;E$4,$C210:$AP210)))</f>
        <v/>
      </c>
      <c r="G210" s="29">
        <f>ROUND(E210-F210,2)</f>
        <v/>
      </c>
      <c r="H210" s="29">
        <f>N(L209)*(1+N('Debt Payoff'!$D$8)/12)</f>
        <v/>
      </c>
      <c r="I210" s="29">
        <f>MIN(H210,N('Debt Payoff'!$E$8))</f>
        <v/>
      </c>
      <c r="J210" s="29">
        <f>H210-I210</f>
        <v/>
      </c>
      <c r="K210" s="29">
        <f>MAX(0,MIN(J210,$AQ210-SUMIF($C$4:$AP$4,"&lt;"&amp;J$4,$C210:$AP210)))</f>
        <v/>
      </c>
      <c r="L210" s="29">
        <f>ROUND(J210-K210,2)</f>
        <v/>
      </c>
      <c r="M210" s="29">
        <f>N(Q209)*(1+N('Debt Payoff'!$D$9)/12)</f>
        <v/>
      </c>
      <c r="N210" s="29">
        <f>MIN(M210,N('Debt Payoff'!$E$9))</f>
        <v/>
      </c>
      <c r="O210" s="29">
        <f>M210-N210</f>
        <v/>
      </c>
      <c r="P210" s="29">
        <f>MAX(0,MIN(O210,$AQ210-SUMIF($C$4:$AP$4,"&lt;"&amp;O$4,$C210:$AP210)))</f>
        <v/>
      </c>
      <c r="Q210" s="29">
        <f>ROUND(O210-P210,2)</f>
        <v/>
      </c>
      <c r="R210" s="29">
        <f>N(V209)*(1+N('Debt Payoff'!$D$10)/12)</f>
        <v/>
      </c>
      <c r="S210" s="29">
        <f>MIN(R210,N('Debt Payoff'!$E$10))</f>
        <v/>
      </c>
      <c r="T210" s="29">
        <f>R210-S210</f>
        <v/>
      </c>
      <c r="U210" s="29">
        <f>MAX(0,MIN(T210,$AQ210-SUMIF($C$4:$AP$4,"&lt;"&amp;T$4,$C210:$AP210)))</f>
        <v/>
      </c>
      <c r="V210" s="29">
        <f>ROUND(T210-U210,2)</f>
        <v/>
      </c>
      <c r="W210" s="29">
        <f>N(AA209)*(1+N('Debt Payoff'!$D$11)/12)</f>
        <v/>
      </c>
      <c r="X210" s="29">
        <f>MIN(W210,N('Debt Payoff'!$E$11))</f>
        <v/>
      </c>
      <c r="Y210" s="29">
        <f>W210-X210</f>
        <v/>
      </c>
      <c r="Z210" s="29">
        <f>MAX(0,MIN(Y210,$AQ210-SUMIF($C$4:$AP$4,"&lt;"&amp;Y$4,$C210:$AP210)))</f>
        <v/>
      </c>
      <c r="AA210" s="29">
        <f>ROUND(Y210-Z210,2)</f>
        <v/>
      </c>
      <c r="AB210" s="29">
        <f>N(AF209)*(1+N('Debt Payoff'!$D$12)/12)</f>
        <v/>
      </c>
      <c r="AC210" s="29">
        <f>MIN(AB210,N('Debt Payoff'!$E$12))</f>
        <v/>
      </c>
      <c r="AD210" s="29">
        <f>AB210-AC210</f>
        <v/>
      </c>
      <c r="AE210" s="29">
        <f>MAX(0,MIN(AD210,$AQ210-SUMIF($C$4:$AP$4,"&lt;"&amp;AD$4,$C210:$AP210)))</f>
        <v/>
      </c>
      <c r="AF210" s="29">
        <f>ROUND(AD210-AE210,2)</f>
        <v/>
      </c>
      <c r="AG210" s="29">
        <f>N(AK209)*(1+N('Debt Payoff'!$D$13)/12)</f>
        <v/>
      </c>
      <c r="AH210" s="29">
        <f>MIN(AG210,N('Debt Payoff'!$E$13))</f>
        <v/>
      </c>
      <c r="AI210" s="29">
        <f>AG210-AH210</f>
        <v/>
      </c>
      <c r="AJ210" s="29">
        <f>MAX(0,MIN(AI210,$AQ210-SUMIF($C$4:$AP$4,"&lt;"&amp;AI$4,$C210:$AP210)))</f>
        <v/>
      </c>
      <c r="AK210" s="29">
        <f>ROUND(AI210-AJ210,2)</f>
        <v/>
      </c>
      <c r="AL210" s="29">
        <f>N(AP209)*(1+N('Debt Payoff'!$D$14)/12)</f>
        <v/>
      </c>
      <c r="AM210" s="29">
        <f>MIN(AL210,N('Debt Payoff'!$E$14))</f>
        <v/>
      </c>
      <c r="AN210" s="29">
        <f>AL210-AM210</f>
        <v/>
      </c>
      <c r="AO210" s="29">
        <f>MAX(0,MIN(AN210,$AQ210-SUMIF($C$4:$AP$4,"&lt;"&amp;AN$4,$C210:$AP210)))</f>
        <v/>
      </c>
      <c r="AP210" s="29">
        <f>ROUND(AN210-AO210,2)</f>
        <v/>
      </c>
      <c r="AQ210" s="29">
        <f>'Debt Payoff'!$C$19-(D210+I210+N210+S210+X210+AC210+AH210+AM210)</f>
        <v/>
      </c>
      <c r="AR210" s="29">
        <f>G210+L210+Q210+V210+AA210+AF210+AK210+AP210</f>
        <v/>
      </c>
      <c r="AS210" s="29">
        <f>D210+F210+I210+K210+N210+P210+S210+U210+X210+Z210+AC210+AE210+AH210+AJ210+AM210+AO210</f>
        <v/>
      </c>
      <c r="AT210" s="29">
        <f>(C210+H210+M210+R210+W210+AB210+AG210+AL210)-AR209</f>
        <v/>
      </c>
    </row>
    <row r="211">
      <c r="B211" t="n">
        <v>206</v>
      </c>
      <c r="C211" s="29">
        <f>N(G210)*(1+N('Debt Payoff'!$D$7)/12)</f>
        <v/>
      </c>
      <c r="D211" s="29">
        <f>MIN(C211,N('Debt Payoff'!$E$7))</f>
        <v/>
      </c>
      <c r="E211" s="29">
        <f>C211-D211</f>
        <v/>
      </c>
      <c r="F211" s="29">
        <f>MAX(0,MIN(E211,$AQ211-SUMIF($C$4:$AP$4,"&lt;"&amp;E$4,$C211:$AP211)))</f>
        <v/>
      </c>
      <c r="G211" s="29">
        <f>ROUND(E211-F211,2)</f>
        <v/>
      </c>
      <c r="H211" s="29">
        <f>N(L210)*(1+N('Debt Payoff'!$D$8)/12)</f>
        <v/>
      </c>
      <c r="I211" s="29">
        <f>MIN(H211,N('Debt Payoff'!$E$8))</f>
        <v/>
      </c>
      <c r="J211" s="29">
        <f>H211-I211</f>
        <v/>
      </c>
      <c r="K211" s="29">
        <f>MAX(0,MIN(J211,$AQ211-SUMIF($C$4:$AP$4,"&lt;"&amp;J$4,$C211:$AP211)))</f>
        <v/>
      </c>
      <c r="L211" s="29">
        <f>ROUND(J211-K211,2)</f>
        <v/>
      </c>
      <c r="M211" s="29">
        <f>N(Q210)*(1+N('Debt Payoff'!$D$9)/12)</f>
        <v/>
      </c>
      <c r="N211" s="29">
        <f>MIN(M211,N('Debt Payoff'!$E$9))</f>
        <v/>
      </c>
      <c r="O211" s="29">
        <f>M211-N211</f>
        <v/>
      </c>
      <c r="P211" s="29">
        <f>MAX(0,MIN(O211,$AQ211-SUMIF($C$4:$AP$4,"&lt;"&amp;O$4,$C211:$AP211)))</f>
        <v/>
      </c>
      <c r="Q211" s="29">
        <f>ROUND(O211-P211,2)</f>
        <v/>
      </c>
      <c r="R211" s="29">
        <f>N(V210)*(1+N('Debt Payoff'!$D$10)/12)</f>
        <v/>
      </c>
      <c r="S211" s="29">
        <f>MIN(R211,N('Debt Payoff'!$E$10))</f>
        <v/>
      </c>
      <c r="T211" s="29">
        <f>R211-S211</f>
        <v/>
      </c>
      <c r="U211" s="29">
        <f>MAX(0,MIN(T211,$AQ211-SUMIF($C$4:$AP$4,"&lt;"&amp;T$4,$C211:$AP211)))</f>
        <v/>
      </c>
      <c r="V211" s="29">
        <f>ROUND(T211-U211,2)</f>
        <v/>
      </c>
      <c r="W211" s="29">
        <f>N(AA210)*(1+N('Debt Payoff'!$D$11)/12)</f>
        <v/>
      </c>
      <c r="X211" s="29">
        <f>MIN(W211,N('Debt Payoff'!$E$11))</f>
        <v/>
      </c>
      <c r="Y211" s="29">
        <f>W211-X211</f>
        <v/>
      </c>
      <c r="Z211" s="29">
        <f>MAX(0,MIN(Y211,$AQ211-SUMIF($C$4:$AP$4,"&lt;"&amp;Y$4,$C211:$AP211)))</f>
        <v/>
      </c>
      <c r="AA211" s="29">
        <f>ROUND(Y211-Z211,2)</f>
        <v/>
      </c>
      <c r="AB211" s="29">
        <f>N(AF210)*(1+N('Debt Payoff'!$D$12)/12)</f>
        <v/>
      </c>
      <c r="AC211" s="29">
        <f>MIN(AB211,N('Debt Payoff'!$E$12))</f>
        <v/>
      </c>
      <c r="AD211" s="29">
        <f>AB211-AC211</f>
        <v/>
      </c>
      <c r="AE211" s="29">
        <f>MAX(0,MIN(AD211,$AQ211-SUMIF($C$4:$AP$4,"&lt;"&amp;AD$4,$C211:$AP211)))</f>
        <v/>
      </c>
      <c r="AF211" s="29">
        <f>ROUND(AD211-AE211,2)</f>
        <v/>
      </c>
      <c r="AG211" s="29">
        <f>N(AK210)*(1+N('Debt Payoff'!$D$13)/12)</f>
        <v/>
      </c>
      <c r="AH211" s="29">
        <f>MIN(AG211,N('Debt Payoff'!$E$13))</f>
        <v/>
      </c>
      <c r="AI211" s="29">
        <f>AG211-AH211</f>
        <v/>
      </c>
      <c r="AJ211" s="29">
        <f>MAX(0,MIN(AI211,$AQ211-SUMIF($C$4:$AP$4,"&lt;"&amp;AI$4,$C211:$AP211)))</f>
        <v/>
      </c>
      <c r="AK211" s="29">
        <f>ROUND(AI211-AJ211,2)</f>
        <v/>
      </c>
      <c r="AL211" s="29">
        <f>N(AP210)*(1+N('Debt Payoff'!$D$14)/12)</f>
        <v/>
      </c>
      <c r="AM211" s="29">
        <f>MIN(AL211,N('Debt Payoff'!$E$14))</f>
        <v/>
      </c>
      <c r="AN211" s="29">
        <f>AL211-AM211</f>
        <v/>
      </c>
      <c r="AO211" s="29">
        <f>MAX(0,MIN(AN211,$AQ211-SUMIF($C$4:$AP$4,"&lt;"&amp;AN$4,$C211:$AP211)))</f>
        <v/>
      </c>
      <c r="AP211" s="29">
        <f>ROUND(AN211-AO211,2)</f>
        <v/>
      </c>
      <c r="AQ211" s="29">
        <f>'Debt Payoff'!$C$19-(D211+I211+N211+S211+X211+AC211+AH211+AM211)</f>
        <v/>
      </c>
      <c r="AR211" s="29">
        <f>G211+L211+Q211+V211+AA211+AF211+AK211+AP211</f>
        <v/>
      </c>
      <c r="AS211" s="29">
        <f>D211+F211+I211+K211+N211+P211+S211+U211+X211+Z211+AC211+AE211+AH211+AJ211+AM211+AO211</f>
        <v/>
      </c>
      <c r="AT211" s="29">
        <f>(C211+H211+M211+R211+W211+AB211+AG211+AL211)-AR210</f>
        <v/>
      </c>
    </row>
    <row r="212">
      <c r="B212" t="n">
        <v>207</v>
      </c>
      <c r="C212" s="29">
        <f>N(G211)*(1+N('Debt Payoff'!$D$7)/12)</f>
        <v/>
      </c>
      <c r="D212" s="29">
        <f>MIN(C212,N('Debt Payoff'!$E$7))</f>
        <v/>
      </c>
      <c r="E212" s="29">
        <f>C212-D212</f>
        <v/>
      </c>
      <c r="F212" s="29">
        <f>MAX(0,MIN(E212,$AQ212-SUMIF($C$4:$AP$4,"&lt;"&amp;E$4,$C212:$AP212)))</f>
        <v/>
      </c>
      <c r="G212" s="29">
        <f>ROUND(E212-F212,2)</f>
        <v/>
      </c>
      <c r="H212" s="29">
        <f>N(L211)*(1+N('Debt Payoff'!$D$8)/12)</f>
        <v/>
      </c>
      <c r="I212" s="29">
        <f>MIN(H212,N('Debt Payoff'!$E$8))</f>
        <v/>
      </c>
      <c r="J212" s="29">
        <f>H212-I212</f>
        <v/>
      </c>
      <c r="K212" s="29">
        <f>MAX(0,MIN(J212,$AQ212-SUMIF($C$4:$AP$4,"&lt;"&amp;J$4,$C212:$AP212)))</f>
        <v/>
      </c>
      <c r="L212" s="29">
        <f>ROUND(J212-K212,2)</f>
        <v/>
      </c>
      <c r="M212" s="29">
        <f>N(Q211)*(1+N('Debt Payoff'!$D$9)/12)</f>
        <v/>
      </c>
      <c r="N212" s="29">
        <f>MIN(M212,N('Debt Payoff'!$E$9))</f>
        <v/>
      </c>
      <c r="O212" s="29">
        <f>M212-N212</f>
        <v/>
      </c>
      <c r="P212" s="29">
        <f>MAX(0,MIN(O212,$AQ212-SUMIF($C$4:$AP$4,"&lt;"&amp;O$4,$C212:$AP212)))</f>
        <v/>
      </c>
      <c r="Q212" s="29">
        <f>ROUND(O212-P212,2)</f>
        <v/>
      </c>
      <c r="R212" s="29">
        <f>N(V211)*(1+N('Debt Payoff'!$D$10)/12)</f>
        <v/>
      </c>
      <c r="S212" s="29">
        <f>MIN(R212,N('Debt Payoff'!$E$10))</f>
        <v/>
      </c>
      <c r="T212" s="29">
        <f>R212-S212</f>
        <v/>
      </c>
      <c r="U212" s="29">
        <f>MAX(0,MIN(T212,$AQ212-SUMIF($C$4:$AP$4,"&lt;"&amp;T$4,$C212:$AP212)))</f>
        <v/>
      </c>
      <c r="V212" s="29">
        <f>ROUND(T212-U212,2)</f>
        <v/>
      </c>
      <c r="W212" s="29">
        <f>N(AA211)*(1+N('Debt Payoff'!$D$11)/12)</f>
        <v/>
      </c>
      <c r="X212" s="29">
        <f>MIN(W212,N('Debt Payoff'!$E$11))</f>
        <v/>
      </c>
      <c r="Y212" s="29">
        <f>W212-X212</f>
        <v/>
      </c>
      <c r="Z212" s="29">
        <f>MAX(0,MIN(Y212,$AQ212-SUMIF($C$4:$AP$4,"&lt;"&amp;Y$4,$C212:$AP212)))</f>
        <v/>
      </c>
      <c r="AA212" s="29">
        <f>ROUND(Y212-Z212,2)</f>
        <v/>
      </c>
      <c r="AB212" s="29">
        <f>N(AF211)*(1+N('Debt Payoff'!$D$12)/12)</f>
        <v/>
      </c>
      <c r="AC212" s="29">
        <f>MIN(AB212,N('Debt Payoff'!$E$12))</f>
        <v/>
      </c>
      <c r="AD212" s="29">
        <f>AB212-AC212</f>
        <v/>
      </c>
      <c r="AE212" s="29">
        <f>MAX(0,MIN(AD212,$AQ212-SUMIF($C$4:$AP$4,"&lt;"&amp;AD$4,$C212:$AP212)))</f>
        <v/>
      </c>
      <c r="AF212" s="29">
        <f>ROUND(AD212-AE212,2)</f>
        <v/>
      </c>
      <c r="AG212" s="29">
        <f>N(AK211)*(1+N('Debt Payoff'!$D$13)/12)</f>
        <v/>
      </c>
      <c r="AH212" s="29">
        <f>MIN(AG212,N('Debt Payoff'!$E$13))</f>
        <v/>
      </c>
      <c r="AI212" s="29">
        <f>AG212-AH212</f>
        <v/>
      </c>
      <c r="AJ212" s="29">
        <f>MAX(0,MIN(AI212,$AQ212-SUMIF($C$4:$AP$4,"&lt;"&amp;AI$4,$C212:$AP212)))</f>
        <v/>
      </c>
      <c r="AK212" s="29">
        <f>ROUND(AI212-AJ212,2)</f>
        <v/>
      </c>
      <c r="AL212" s="29">
        <f>N(AP211)*(1+N('Debt Payoff'!$D$14)/12)</f>
        <v/>
      </c>
      <c r="AM212" s="29">
        <f>MIN(AL212,N('Debt Payoff'!$E$14))</f>
        <v/>
      </c>
      <c r="AN212" s="29">
        <f>AL212-AM212</f>
        <v/>
      </c>
      <c r="AO212" s="29">
        <f>MAX(0,MIN(AN212,$AQ212-SUMIF($C$4:$AP$4,"&lt;"&amp;AN$4,$C212:$AP212)))</f>
        <v/>
      </c>
      <c r="AP212" s="29">
        <f>ROUND(AN212-AO212,2)</f>
        <v/>
      </c>
      <c r="AQ212" s="29">
        <f>'Debt Payoff'!$C$19-(D212+I212+N212+S212+X212+AC212+AH212+AM212)</f>
        <v/>
      </c>
      <c r="AR212" s="29">
        <f>G212+L212+Q212+V212+AA212+AF212+AK212+AP212</f>
        <v/>
      </c>
      <c r="AS212" s="29">
        <f>D212+F212+I212+K212+N212+P212+S212+U212+X212+Z212+AC212+AE212+AH212+AJ212+AM212+AO212</f>
        <v/>
      </c>
      <c r="AT212" s="29">
        <f>(C212+H212+M212+R212+W212+AB212+AG212+AL212)-AR211</f>
        <v/>
      </c>
    </row>
    <row r="213">
      <c r="B213" t="n">
        <v>208</v>
      </c>
      <c r="C213" s="29">
        <f>N(G212)*(1+N('Debt Payoff'!$D$7)/12)</f>
        <v/>
      </c>
      <c r="D213" s="29">
        <f>MIN(C213,N('Debt Payoff'!$E$7))</f>
        <v/>
      </c>
      <c r="E213" s="29">
        <f>C213-D213</f>
        <v/>
      </c>
      <c r="F213" s="29">
        <f>MAX(0,MIN(E213,$AQ213-SUMIF($C$4:$AP$4,"&lt;"&amp;E$4,$C213:$AP213)))</f>
        <v/>
      </c>
      <c r="G213" s="29">
        <f>ROUND(E213-F213,2)</f>
        <v/>
      </c>
      <c r="H213" s="29">
        <f>N(L212)*(1+N('Debt Payoff'!$D$8)/12)</f>
        <v/>
      </c>
      <c r="I213" s="29">
        <f>MIN(H213,N('Debt Payoff'!$E$8))</f>
        <v/>
      </c>
      <c r="J213" s="29">
        <f>H213-I213</f>
        <v/>
      </c>
      <c r="K213" s="29">
        <f>MAX(0,MIN(J213,$AQ213-SUMIF($C$4:$AP$4,"&lt;"&amp;J$4,$C213:$AP213)))</f>
        <v/>
      </c>
      <c r="L213" s="29">
        <f>ROUND(J213-K213,2)</f>
        <v/>
      </c>
      <c r="M213" s="29">
        <f>N(Q212)*(1+N('Debt Payoff'!$D$9)/12)</f>
        <v/>
      </c>
      <c r="N213" s="29">
        <f>MIN(M213,N('Debt Payoff'!$E$9))</f>
        <v/>
      </c>
      <c r="O213" s="29">
        <f>M213-N213</f>
        <v/>
      </c>
      <c r="P213" s="29">
        <f>MAX(0,MIN(O213,$AQ213-SUMIF($C$4:$AP$4,"&lt;"&amp;O$4,$C213:$AP213)))</f>
        <v/>
      </c>
      <c r="Q213" s="29">
        <f>ROUND(O213-P213,2)</f>
        <v/>
      </c>
      <c r="R213" s="29">
        <f>N(V212)*(1+N('Debt Payoff'!$D$10)/12)</f>
        <v/>
      </c>
      <c r="S213" s="29">
        <f>MIN(R213,N('Debt Payoff'!$E$10))</f>
        <v/>
      </c>
      <c r="T213" s="29">
        <f>R213-S213</f>
        <v/>
      </c>
      <c r="U213" s="29">
        <f>MAX(0,MIN(T213,$AQ213-SUMIF($C$4:$AP$4,"&lt;"&amp;T$4,$C213:$AP213)))</f>
        <v/>
      </c>
      <c r="V213" s="29">
        <f>ROUND(T213-U213,2)</f>
        <v/>
      </c>
      <c r="W213" s="29">
        <f>N(AA212)*(1+N('Debt Payoff'!$D$11)/12)</f>
        <v/>
      </c>
      <c r="X213" s="29">
        <f>MIN(W213,N('Debt Payoff'!$E$11))</f>
        <v/>
      </c>
      <c r="Y213" s="29">
        <f>W213-X213</f>
        <v/>
      </c>
      <c r="Z213" s="29">
        <f>MAX(0,MIN(Y213,$AQ213-SUMIF($C$4:$AP$4,"&lt;"&amp;Y$4,$C213:$AP213)))</f>
        <v/>
      </c>
      <c r="AA213" s="29">
        <f>ROUND(Y213-Z213,2)</f>
        <v/>
      </c>
      <c r="AB213" s="29">
        <f>N(AF212)*(1+N('Debt Payoff'!$D$12)/12)</f>
        <v/>
      </c>
      <c r="AC213" s="29">
        <f>MIN(AB213,N('Debt Payoff'!$E$12))</f>
        <v/>
      </c>
      <c r="AD213" s="29">
        <f>AB213-AC213</f>
        <v/>
      </c>
      <c r="AE213" s="29">
        <f>MAX(0,MIN(AD213,$AQ213-SUMIF($C$4:$AP$4,"&lt;"&amp;AD$4,$C213:$AP213)))</f>
        <v/>
      </c>
      <c r="AF213" s="29">
        <f>ROUND(AD213-AE213,2)</f>
        <v/>
      </c>
      <c r="AG213" s="29">
        <f>N(AK212)*(1+N('Debt Payoff'!$D$13)/12)</f>
        <v/>
      </c>
      <c r="AH213" s="29">
        <f>MIN(AG213,N('Debt Payoff'!$E$13))</f>
        <v/>
      </c>
      <c r="AI213" s="29">
        <f>AG213-AH213</f>
        <v/>
      </c>
      <c r="AJ213" s="29">
        <f>MAX(0,MIN(AI213,$AQ213-SUMIF($C$4:$AP$4,"&lt;"&amp;AI$4,$C213:$AP213)))</f>
        <v/>
      </c>
      <c r="AK213" s="29">
        <f>ROUND(AI213-AJ213,2)</f>
        <v/>
      </c>
      <c r="AL213" s="29">
        <f>N(AP212)*(1+N('Debt Payoff'!$D$14)/12)</f>
        <v/>
      </c>
      <c r="AM213" s="29">
        <f>MIN(AL213,N('Debt Payoff'!$E$14))</f>
        <v/>
      </c>
      <c r="AN213" s="29">
        <f>AL213-AM213</f>
        <v/>
      </c>
      <c r="AO213" s="29">
        <f>MAX(0,MIN(AN213,$AQ213-SUMIF($C$4:$AP$4,"&lt;"&amp;AN$4,$C213:$AP213)))</f>
        <v/>
      </c>
      <c r="AP213" s="29">
        <f>ROUND(AN213-AO213,2)</f>
        <v/>
      </c>
      <c r="AQ213" s="29">
        <f>'Debt Payoff'!$C$19-(D213+I213+N213+S213+X213+AC213+AH213+AM213)</f>
        <v/>
      </c>
      <c r="AR213" s="29">
        <f>G213+L213+Q213+V213+AA213+AF213+AK213+AP213</f>
        <v/>
      </c>
      <c r="AS213" s="29">
        <f>D213+F213+I213+K213+N213+P213+S213+U213+X213+Z213+AC213+AE213+AH213+AJ213+AM213+AO213</f>
        <v/>
      </c>
      <c r="AT213" s="29">
        <f>(C213+H213+M213+R213+W213+AB213+AG213+AL213)-AR212</f>
        <v/>
      </c>
    </row>
    <row r="214">
      <c r="B214" t="n">
        <v>209</v>
      </c>
      <c r="C214" s="29">
        <f>N(G213)*(1+N('Debt Payoff'!$D$7)/12)</f>
        <v/>
      </c>
      <c r="D214" s="29">
        <f>MIN(C214,N('Debt Payoff'!$E$7))</f>
        <v/>
      </c>
      <c r="E214" s="29">
        <f>C214-D214</f>
        <v/>
      </c>
      <c r="F214" s="29">
        <f>MAX(0,MIN(E214,$AQ214-SUMIF($C$4:$AP$4,"&lt;"&amp;E$4,$C214:$AP214)))</f>
        <v/>
      </c>
      <c r="G214" s="29">
        <f>ROUND(E214-F214,2)</f>
        <v/>
      </c>
      <c r="H214" s="29">
        <f>N(L213)*(1+N('Debt Payoff'!$D$8)/12)</f>
        <v/>
      </c>
      <c r="I214" s="29">
        <f>MIN(H214,N('Debt Payoff'!$E$8))</f>
        <v/>
      </c>
      <c r="J214" s="29">
        <f>H214-I214</f>
        <v/>
      </c>
      <c r="K214" s="29">
        <f>MAX(0,MIN(J214,$AQ214-SUMIF($C$4:$AP$4,"&lt;"&amp;J$4,$C214:$AP214)))</f>
        <v/>
      </c>
      <c r="L214" s="29">
        <f>ROUND(J214-K214,2)</f>
        <v/>
      </c>
      <c r="M214" s="29">
        <f>N(Q213)*(1+N('Debt Payoff'!$D$9)/12)</f>
        <v/>
      </c>
      <c r="N214" s="29">
        <f>MIN(M214,N('Debt Payoff'!$E$9))</f>
        <v/>
      </c>
      <c r="O214" s="29">
        <f>M214-N214</f>
        <v/>
      </c>
      <c r="P214" s="29">
        <f>MAX(0,MIN(O214,$AQ214-SUMIF($C$4:$AP$4,"&lt;"&amp;O$4,$C214:$AP214)))</f>
        <v/>
      </c>
      <c r="Q214" s="29">
        <f>ROUND(O214-P214,2)</f>
        <v/>
      </c>
      <c r="R214" s="29">
        <f>N(V213)*(1+N('Debt Payoff'!$D$10)/12)</f>
        <v/>
      </c>
      <c r="S214" s="29">
        <f>MIN(R214,N('Debt Payoff'!$E$10))</f>
        <v/>
      </c>
      <c r="T214" s="29">
        <f>R214-S214</f>
        <v/>
      </c>
      <c r="U214" s="29">
        <f>MAX(0,MIN(T214,$AQ214-SUMIF($C$4:$AP$4,"&lt;"&amp;T$4,$C214:$AP214)))</f>
        <v/>
      </c>
      <c r="V214" s="29">
        <f>ROUND(T214-U214,2)</f>
        <v/>
      </c>
      <c r="W214" s="29">
        <f>N(AA213)*(1+N('Debt Payoff'!$D$11)/12)</f>
        <v/>
      </c>
      <c r="X214" s="29">
        <f>MIN(W214,N('Debt Payoff'!$E$11))</f>
        <v/>
      </c>
      <c r="Y214" s="29">
        <f>W214-X214</f>
        <v/>
      </c>
      <c r="Z214" s="29">
        <f>MAX(0,MIN(Y214,$AQ214-SUMIF($C$4:$AP$4,"&lt;"&amp;Y$4,$C214:$AP214)))</f>
        <v/>
      </c>
      <c r="AA214" s="29">
        <f>ROUND(Y214-Z214,2)</f>
        <v/>
      </c>
      <c r="AB214" s="29">
        <f>N(AF213)*(1+N('Debt Payoff'!$D$12)/12)</f>
        <v/>
      </c>
      <c r="AC214" s="29">
        <f>MIN(AB214,N('Debt Payoff'!$E$12))</f>
        <v/>
      </c>
      <c r="AD214" s="29">
        <f>AB214-AC214</f>
        <v/>
      </c>
      <c r="AE214" s="29">
        <f>MAX(0,MIN(AD214,$AQ214-SUMIF($C$4:$AP$4,"&lt;"&amp;AD$4,$C214:$AP214)))</f>
        <v/>
      </c>
      <c r="AF214" s="29">
        <f>ROUND(AD214-AE214,2)</f>
        <v/>
      </c>
      <c r="AG214" s="29">
        <f>N(AK213)*(1+N('Debt Payoff'!$D$13)/12)</f>
        <v/>
      </c>
      <c r="AH214" s="29">
        <f>MIN(AG214,N('Debt Payoff'!$E$13))</f>
        <v/>
      </c>
      <c r="AI214" s="29">
        <f>AG214-AH214</f>
        <v/>
      </c>
      <c r="AJ214" s="29">
        <f>MAX(0,MIN(AI214,$AQ214-SUMIF($C$4:$AP$4,"&lt;"&amp;AI$4,$C214:$AP214)))</f>
        <v/>
      </c>
      <c r="AK214" s="29">
        <f>ROUND(AI214-AJ214,2)</f>
        <v/>
      </c>
      <c r="AL214" s="29">
        <f>N(AP213)*(1+N('Debt Payoff'!$D$14)/12)</f>
        <v/>
      </c>
      <c r="AM214" s="29">
        <f>MIN(AL214,N('Debt Payoff'!$E$14))</f>
        <v/>
      </c>
      <c r="AN214" s="29">
        <f>AL214-AM214</f>
        <v/>
      </c>
      <c r="AO214" s="29">
        <f>MAX(0,MIN(AN214,$AQ214-SUMIF($C$4:$AP$4,"&lt;"&amp;AN$4,$C214:$AP214)))</f>
        <v/>
      </c>
      <c r="AP214" s="29">
        <f>ROUND(AN214-AO214,2)</f>
        <v/>
      </c>
      <c r="AQ214" s="29">
        <f>'Debt Payoff'!$C$19-(D214+I214+N214+S214+X214+AC214+AH214+AM214)</f>
        <v/>
      </c>
      <c r="AR214" s="29">
        <f>G214+L214+Q214+V214+AA214+AF214+AK214+AP214</f>
        <v/>
      </c>
      <c r="AS214" s="29">
        <f>D214+F214+I214+K214+N214+P214+S214+U214+X214+Z214+AC214+AE214+AH214+AJ214+AM214+AO214</f>
        <v/>
      </c>
      <c r="AT214" s="29">
        <f>(C214+H214+M214+R214+W214+AB214+AG214+AL214)-AR213</f>
        <v/>
      </c>
    </row>
    <row r="215">
      <c r="B215" t="n">
        <v>210</v>
      </c>
      <c r="C215" s="29">
        <f>N(G214)*(1+N('Debt Payoff'!$D$7)/12)</f>
        <v/>
      </c>
      <c r="D215" s="29">
        <f>MIN(C215,N('Debt Payoff'!$E$7))</f>
        <v/>
      </c>
      <c r="E215" s="29">
        <f>C215-D215</f>
        <v/>
      </c>
      <c r="F215" s="29">
        <f>MAX(0,MIN(E215,$AQ215-SUMIF($C$4:$AP$4,"&lt;"&amp;E$4,$C215:$AP215)))</f>
        <v/>
      </c>
      <c r="G215" s="29">
        <f>ROUND(E215-F215,2)</f>
        <v/>
      </c>
      <c r="H215" s="29">
        <f>N(L214)*(1+N('Debt Payoff'!$D$8)/12)</f>
        <v/>
      </c>
      <c r="I215" s="29">
        <f>MIN(H215,N('Debt Payoff'!$E$8))</f>
        <v/>
      </c>
      <c r="J215" s="29">
        <f>H215-I215</f>
        <v/>
      </c>
      <c r="K215" s="29">
        <f>MAX(0,MIN(J215,$AQ215-SUMIF($C$4:$AP$4,"&lt;"&amp;J$4,$C215:$AP215)))</f>
        <v/>
      </c>
      <c r="L215" s="29">
        <f>ROUND(J215-K215,2)</f>
        <v/>
      </c>
      <c r="M215" s="29">
        <f>N(Q214)*(1+N('Debt Payoff'!$D$9)/12)</f>
        <v/>
      </c>
      <c r="N215" s="29">
        <f>MIN(M215,N('Debt Payoff'!$E$9))</f>
        <v/>
      </c>
      <c r="O215" s="29">
        <f>M215-N215</f>
        <v/>
      </c>
      <c r="P215" s="29">
        <f>MAX(0,MIN(O215,$AQ215-SUMIF($C$4:$AP$4,"&lt;"&amp;O$4,$C215:$AP215)))</f>
        <v/>
      </c>
      <c r="Q215" s="29">
        <f>ROUND(O215-P215,2)</f>
        <v/>
      </c>
      <c r="R215" s="29">
        <f>N(V214)*(1+N('Debt Payoff'!$D$10)/12)</f>
        <v/>
      </c>
      <c r="S215" s="29">
        <f>MIN(R215,N('Debt Payoff'!$E$10))</f>
        <v/>
      </c>
      <c r="T215" s="29">
        <f>R215-S215</f>
        <v/>
      </c>
      <c r="U215" s="29">
        <f>MAX(0,MIN(T215,$AQ215-SUMIF($C$4:$AP$4,"&lt;"&amp;T$4,$C215:$AP215)))</f>
        <v/>
      </c>
      <c r="V215" s="29">
        <f>ROUND(T215-U215,2)</f>
        <v/>
      </c>
      <c r="W215" s="29">
        <f>N(AA214)*(1+N('Debt Payoff'!$D$11)/12)</f>
        <v/>
      </c>
      <c r="X215" s="29">
        <f>MIN(W215,N('Debt Payoff'!$E$11))</f>
        <v/>
      </c>
      <c r="Y215" s="29">
        <f>W215-X215</f>
        <v/>
      </c>
      <c r="Z215" s="29">
        <f>MAX(0,MIN(Y215,$AQ215-SUMIF($C$4:$AP$4,"&lt;"&amp;Y$4,$C215:$AP215)))</f>
        <v/>
      </c>
      <c r="AA215" s="29">
        <f>ROUND(Y215-Z215,2)</f>
        <v/>
      </c>
      <c r="AB215" s="29">
        <f>N(AF214)*(1+N('Debt Payoff'!$D$12)/12)</f>
        <v/>
      </c>
      <c r="AC215" s="29">
        <f>MIN(AB215,N('Debt Payoff'!$E$12))</f>
        <v/>
      </c>
      <c r="AD215" s="29">
        <f>AB215-AC215</f>
        <v/>
      </c>
      <c r="AE215" s="29">
        <f>MAX(0,MIN(AD215,$AQ215-SUMIF($C$4:$AP$4,"&lt;"&amp;AD$4,$C215:$AP215)))</f>
        <v/>
      </c>
      <c r="AF215" s="29">
        <f>ROUND(AD215-AE215,2)</f>
        <v/>
      </c>
      <c r="AG215" s="29">
        <f>N(AK214)*(1+N('Debt Payoff'!$D$13)/12)</f>
        <v/>
      </c>
      <c r="AH215" s="29">
        <f>MIN(AG215,N('Debt Payoff'!$E$13))</f>
        <v/>
      </c>
      <c r="AI215" s="29">
        <f>AG215-AH215</f>
        <v/>
      </c>
      <c r="AJ215" s="29">
        <f>MAX(0,MIN(AI215,$AQ215-SUMIF($C$4:$AP$4,"&lt;"&amp;AI$4,$C215:$AP215)))</f>
        <v/>
      </c>
      <c r="AK215" s="29">
        <f>ROUND(AI215-AJ215,2)</f>
        <v/>
      </c>
      <c r="AL215" s="29">
        <f>N(AP214)*(1+N('Debt Payoff'!$D$14)/12)</f>
        <v/>
      </c>
      <c r="AM215" s="29">
        <f>MIN(AL215,N('Debt Payoff'!$E$14))</f>
        <v/>
      </c>
      <c r="AN215" s="29">
        <f>AL215-AM215</f>
        <v/>
      </c>
      <c r="AO215" s="29">
        <f>MAX(0,MIN(AN215,$AQ215-SUMIF($C$4:$AP$4,"&lt;"&amp;AN$4,$C215:$AP215)))</f>
        <v/>
      </c>
      <c r="AP215" s="29">
        <f>ROUND(AN215-AO215,2)</f>
        <v/>
      </c>
      <c r="AQ215" s="29">
        <f>'Debt Payoff'!$C$19-(D215+I215+N215+S215+X215+AC215+AH215+AM215)</f>
        <v/>
      </c>
      <c r="AR215" s="29">
        <f>G215+L215+Q215+V215+AA215+AF215+AK215+AP215</f>
        <v/>
      </c>
      <c r="AS215" s="29">
        <f>D215+F215+I215+K215+N215+P215+S215+U215+X215+Z215+AC215+AE215+AH215+AJ215+AM215+AO215</f>
        <v/>
      </c>
      <c r="AT215" s="29">
        <f>(C215+H215+M215+R215+W215+AB215+AG215+AL215)-AR214</f>
        <v/>
      </c>
    </row>
    <row r="216">
      <c r="B216" t="n">
        <v>211</v>
      </c>
      <c r="C216" s="29">
        <f>N(G215)*(1+N('Debt Payoff'!$D$7)/12)</f>
        <v/>
      </c>
      <c r="D216" s="29">
        <f>MIN(C216,N('Debt Payoff'!$E$7))</f>
        <v/>
      </c>
      <c r="E216" s="29">
        <f>C216-D216</f>
        <v/>
      </c>
      <c r="F216" s="29">
        <f>MAX(0,MIN(E216,$AQ216-SUMIF($C$4:$AP$4,"&lt;"&amp;E$4,$C216:$AP216)))</f>
        <v/>
      </c>
      <c r="G216" s="29">
        <f>ROUND(E216-F216,2)</f>
        <v/>
      </c>
      <c r="H216" s="29">
        <f>N(L215)*(1+N('Debt Payoff'!$D$8)/12)</f>
        <v/>
      </c>
      <c r="I216" s="29">
        <f>MIN(H216,N('Debt Payoff'!$E$8))</f>
        <v/>
      </c>
      <c r="J216" s="29">
        <f>H216-I216</f>
        <v/>
      </c>
      <c r="K216" s="29">
        <f>MAX(0,MIN(J216,$AQ216-SUMIF($C$4:$AP$4,"&lt;"&amp;J$4,$C216:$AP216)))</f>
        <v/>
      </c>
      <c r="L216" s="29">
        <f>ROUND(J216-K216,2)</f>
        <v/>
      </c>
      <c r="M216" s="29">
        <f>N(Q215)*(1+N('Debt Payoff'!$D$9)/12)</f>
        <v/>
      </c>
      <c r="N216" s="29">
        <f>MIN(M216,N('Debt Payoff'!$E$9))</f>
        <v/>
      </c>
      <c r="O216" s="29">
        <f>M216-N216</f>
        <v/>
      </c>
      <c r="P216" s="29">
        <f>MAX(0,MIN(O216,$AQ216-SUMIF($C$4:$AP$4,"&lt;"&amp;O$4,$C216:$AP216)))</f>
        <v/>
      </c>
      <c r="Q216" s="29">
        <f>ROUND(O216-P216,2)</f>
        <v/>
      </c>
      <c r="R216" s="29">
        <f>N(V215)*(1+N('Debt Payoff'!$D$10)/12)</f>
        <v/>
      </c>
      <c r="S216" s="29">
        <f>MIN(R216,N('Debt Payoff'!$E$10))</f>
        <v/>
      </c>
      <c r="T216" s="29">
        <f>R216-S216</f>
        <v/>
      </c>
      <c r="U216" s="29">
        <f>MAX(0,MIN(T216,$AQ216-SUMIF($C$4:$AP$4,"&lt;"&amp;T$4,$C216:$AP216)))</f>
        <v/>
      </c>
      <c r="V216" s="29">
        <f>ROUND(T216-U216,2)</f>
        <v/>
      </c>
      <c r="W216" s="29">
        <f>N(AA215)*(1+N('Debt Payoff'!$D$11)/12)</f>
        <v/>
      </c>
      <c r="X216" s="29">
        <f>MIN(W216,N('Debt Payoff'!$E$11))</f>
        <v/>
      </c>
      <c r="Y216" s="29">
        <f>W216-X216</f>
        <v/>
      </c>
      <c r="Z216" s="29">
        <f>MAX(0,MIN(Y216,$AQ216-SUMIF($C$4:$AP$4,"&lt;"&amp;Y$4,$C216:$AP216)))</f>
        <v/>
      </c>
      <c r="AA216" s="29">
        <f>ROUND(Y216-Z216,2)</f>
        <v/>
      </c>
      <c r="AB216" s="29">
        <f>N(AF215)*(1+N('Debt Payoff'!$D$12)/12)</f>
        <v/>
      </c>
      <c r="AC216" s="29">
        <f>MIN(AB216,N('Debt Payoff'!$E$12))</f>
        <v/>
      </c>
      <c r="AD216" s="29">
        <f>AB216-AC216</f>
        <v/>
      </c>
      <c r="AE216" s="29">
        <f>MAX(0,MIN(AD216,$AQ216-SUMIF($C$4:$AP$4,"&lt;"&amp;AD$4,$C216:$AP216)))</f>
        <v/>
      </c>
      <c r="AF216" s="29">
        <f>ROUND(AD216-AE216,2)</f>
        <v/>
      </c>
      <c r="AG216" s="29">
        <f>N(AK215)*(1+N('Debt Payoff'!$D$13)/12)</f>
        <v/>
      </c>
      <c r="AH216" s="29">
        <f>MIN(AG216,N('Debt Payoff'!$E$13))</f>
        <v/>
      </c>
      <c r="AI216" s="29">
        <f>AG216-AH216</f>
        <v/>
      </c>
      <c r="AJ216" s="29">
        <f>MAX(0,MIN(AI216,$AQ216-SUMIF($C$4:$AP$4,"&lt;"&amp;AI$4,$C216:$AP216)))</f>
        <v/>
      </c>
      <c r="AK216" s="29">
        <f>ROUND(AI216-AJ216,2)</f>
        <v/>
      </c>
      <c r="AL216" s="29">
        <f>N(AP215)*(1+N('Debt Payoff'!$D$14)/12)</f>
        <v/>
      </c>
      <c r="AM216" s="29">
        <f>MIN(AL216,N('Debt Payoff'!$E$14))</f>
        <v/>
      </c>
      <c r="AN216" s="29">
        <f>AL216-AM216</f>
        <v/>
      </c>
      <c r="AO216" s="29">
        <f>MAX(0,MIN(AN216,$AQ216-SUMIF($C$4:$AP$4,"&lt;"&amp;AN$4,$C216:$AP216)))</f>
        <v/>
      </c>
      <c r="AP216" s="29">
        <f>ROUND(AN216-AO216,2)</f>
        <v/>
      </c>
      <c r="AQ216" s="29">
        <f>'Debt Payoff'!$C$19-(D216+I216+N216+S216+X216+AC216+AH216+AM216)</f>
        <v/>
      </c>
      <c r="AR216" s="29">
        <f>G216+L216+Q216+V216+AA216+AF216+AK216+AP216</f>
        <v/>
      </c>
      <c r="AS216" s="29">
        <f>D216+F216+I216+K216+N216+P216+S216+U216+X216+Z216+AC216+AE216+AH216+AJ216+AM216+AO216</f>
        <v/>
      </c>
      <c r="AT216" s="29">
        <f>(C216+H216+M216+R216+W216+AB216+AG216+AL216)-AR215</f>
        <v/>
      </c>
    </row>
    <row r="217">
      <c r="B217" t="n">
        <v>212</v>
      </c>
      <c r="C217" s="29">
        <f>N(G216)*(1+N('Debt Payoff'!$D$7)/12)</f>
        <v/>
      </c>
      <c r="D217" s="29">
        <f>MIN(C217,N('Debt Payoff'!$E$7))</f>
        <v/>
      </c>
      <c r="E217" s="29">
        <f>C217-D217</f>
        <v/>
      </c>
      <c r="F217" s="29">
        <f>MAX(0,MIN(E217,$AQ217-SUMIF($C$4:$AP$4,"&lt;"&amp;E$4,$C217:$AP217)))</f>
        <v/>
      </c>
      <c r="G217" s="29">
        <f>ROUND(E217-F217,2)</f>
        <v/>
      </c>
      <c r="H217" s="29">
        <f>N(L216)*(1+N('Debt Payoff'!$D$8)/12)</f>
        <v/>
      </c>
      <c r="I217" s="29">
        <f>MIN(H217,N('Debt Payoff'!$E$8))</f>
        <v/>
      </c>
      <c r="J217" s="29">
        <f>H217-I217</f>
        <v/>
      </c>
      <c r="K217" s="29">
        <f>MAX(0,MIN(J217,$AQ217-SUMIF($C$4:$AP$4,"&lt;"&amp;J$4,$C217:$AP217)))</f>
        <v/>
      </c>
      <c r="L217" s="29">
        <f>ROUND(J217-K217,2)</f>
        <v/>
      </c>
      <c r="M217" s="29">
        <f>N(Q216)*(1+N('Debt Payoff'!$D$9)/12)</f>
        <v/>
      </c>
      <c r="N217" s="29">
        <f>MIN(M217,N('Debt Payoff'!$E$9))</f>
        <v/>
      </c>
      <c r="O217" s="29">
        <f>M217-N217</f>
        <v/>
      </c>
      <c r="P217" s="29">
        <f>MAX(0,MIN(O217,$AQ217-SUMIF($C$4:$AP$4,"&lt;"&amp;O$4,$C217:$AP217)))</f>
        <v/>
      </c>
      <c r="Q217" s="29">
        <f>ROUND(O217-P217,2)</f>
        <v/>
      </c>
      <c r="R217" s="29">
        <f>N(V216)*(1+N('Debt Payoff'!$D$10)/12)</f>
        <v/>
      </c>
      <c r="S217" s="29">
        <f>MIN(R217,N('Debt Payoff'!$E$10))</f>
        <v/>
      </c>
      <c r="T217" s="29">
        <f>R217-S217</f>
        <v/>
      </c>
      <c r="U217" s="29">
        <f>MAX(0,MIN(T217,$AQ217-SUMIF($C$4:$AP$4,"&lt;"&amp;T$4,$C217:$AP217)))</f>
        <v/>
      </c>
      <c r="V217" s="29">
        <f>ROUND(T217-U217,2)</f>
        <v/>
      </c>
      <c r="W217" s="29">
        <f>N(AA216)*(1+N('Debt Payoff'!$D$11)/12)</f>
        <v/>
      </c>
      <c r="X217" s="29">
        <f>MIN(W217,N('Debt Payoff'!$E$11))</f>
        <v/>
      </c>
      <c r="Y217" s="29">
        <f>W217-X217</f>
        <v/>
      </c>
      <c r="Z217" s="29">
        <f>MAX(0,MIN(Y217,$AQ217-SUMIF($C$4:$AP$4,"&lt;"&amp;Y$4,$C217:$AP217)))</f>
        <v/>
      </c>
      <c r="AA217" s="29">
        <f>ROUND(Y217-Z217,2)</f>
        <v/>
      </c>
      <c r="AB217" s="29">
        <f>N(AF216)*(1+N('Debt Payoff'!$D$12)/12)</f>
        <v/>
      </c>
      <c r="AC217" s="29">
        <f>MIN(AB217,N('Debt Payoff'!$E$12))</f>
        <v/>
      </c>
      <c r="AD217" s="29">
        <f>AB217-AC217</f>
        <v/>
      </c>
      <c r="AE217" s="29">
        <f>MAX(0,MIN(AD217,$AQ217-SUMIF($C$4:$AP$4,"&lt;"&amp;AD$4,$C217:$AP217)))</f>
        <v/>
      </c>
      <c r="AF217" s="29">
        <f>ROUND(AD217-AE217,2)</f>
        <v/>
      </c>
      <c r="AG217" s="29">
        <f>N(AK216)*(1+N('Debt Payoff'!$D$13)/12)</f>
        <v/>
      </c>
      <c r="AH217" s="29">
        <f>MIN(AG217,N('Debt Payoff'!$E$13))</f>
        <v/>
      </c>
      <c r="AI217" s="29">
        <f>AG217-AH217</f>
        <v/>
      </c>
      <c r="AJ217" s="29">
        <f>MAX(0,MIN(AI217,$AQ217-SUMIF($C$4:$AP$4,"&lt;"&amp;AI$4,$C217:$AP217)))</f>
        <v/>
      </c>
      <c r="AK217" s="29">
        <f>ROUND(AI217-AJ217,2)</f>
        <v/>
      </c>
      <c r="AL217" s="29">
        <f>N(AP216)*(1+N('Debt Payoff'!$D$14)/12)</f>
        <v/>
      </c>
      <c r="AM217" s="29">
        <f>MIN(AL217,N('Debt Payoff'!$E$14))</f>
        <v/>
      </c>
      <c r="AN217" s="29">
        <f>AL217-AM217</f>
        <v/>
      </c>
      <c r="AO217" s="29">
        <f>MAX(0,MIN(AN217,$AQ217-SUMIF($C$4:$AP$4,"&lt;"&amp;AN$4,$C217:$AP217)))</f>
        <v/>
      </c>
      <c r="AP217" s="29">
        <f>ROUND(AN217-AO217,2)</f>
        <v/>
      </c>
      <c r="AQ217" s="29">
        <f>'Debt Payoff'!$C$19-(D217+I217+N217+S217+X217+AC217+AH217+AM217)</f>
        <v/>
      </c>
      <c r="AR217" s="29">
        <f>G217+L217+Q217+V217+AA217+AF217+AK217+AP217</f>
        <v/>
      </c>
      <c r="AS217" s="29">
        <f>D217+F217+I217+K217+N217+P217+S217+U217+X217+Z217+AC217+AE217+AH217+AJ217+AM217+AO217</f>
        <v/>
      </c>
      <c r="AT217" s="29">
        <f>(C217+H217+M217+R217+W217+AB217+AG217+AL217)-AR216</f>
        <v/>
      </c>
    </row>
    <row r="218">
      <c r="B218" t="n">
        <v>213</v>
      </c>
      <c r="C218" s="29">
        <f>N(G217)*(1+N('Debt Payoff'!$D$7)/12)</f>
        <v/>
      </c>
      <c r="D218" s="29">
        <f>MIN(C218,N('Debt Payoff'!$E$7))</f>
        <v/>
      </c>
      <c r="E218" s="29">
        <f>C218-D218</f>
        <v/>
      </c>
      <c r="F218" s="29">
        <f>MAX(0,MIN(E218,$AQ218-SUMIF($C$4:$AP$4,"&lt;"&amp;E$4,$C218:$AP218)))</f>
        <v/>
      </c>
      <c r="G218" s="29">
        <f>ROUND(E218-F218,2)</f>
        <v/>
      </c>
      <c r="H218" s="29">
        <f>N(L217)*(1+N('Debt Payoff'!$D$8)/12)</f>
        <v/>
      </c>
      <c r="I218" s="29">
        <f>MIN(H218,N('Debt Payoff'!$E$8))</f>
        <v/>
      </c>
      <c r="J218" s="29">
        <f>H218-I218</f>
        <v/>
      </c>
      <c r="K218" s="29">
        <f>MAX(0,MIN(J218,$AQ218-SUMIF($C$4:$AP$4,"&lt;"&amp;J$4,$C218:$AP218)))</f>
        <v/>
      </c>
      <c r="L218" s="29">
        <f>ROUND(J218-K218,2)</f>
        <v/>
      </c>
      <c r="M218" s="29">
        <f>N(Q217)*(1+N('Debt Payoff'!$D$9)/12)</f>
        <v/>
      </c>
      <c r="N218" s="29">
        <f>MIN(M218,N('Debt Payoff'!$E$9))</f>
        <v/>
      </c>
      <c r="O218" s="29">
        <f>M218-N218</f>
        <v/>
      </c>
      <c r="P218" s="29">
        <f>MAX(0,MIN(O218,$AQ218-SUMIF($C$4:$AP$4,"&lt;"&amp;O$4,$C218:$AP218)))</f>
        <v/>
      </c>
      <c r="Q218" s="29">
        <f>ROUND(O218-P218,2)</f>
        <v/>
      </c>
      <c r="R218" s="29">
        <f>N(V217)*(1+N('Debt Payoff'!$D$10)/12)</f>
        <v/>
      </c>
      <c r="S218" s="29">
        <f>MIN(R218,N('Debt Payoff'!$E$10))</f>
        <v/>
      </c>
      <c r="T218" s="29">
        <f>R218-S218</f>
        <v/>
      </c>
      <c r="U218" s="29">
        <f>MAX(0,MIN(T218,$AQ218-SUMIF($C$4:$AP$4,"&lt;"&amp;T$4,$C218:$AP218)))</f>
        <v/>
      </c>
      <c r="V218" s="29">
        <f>ROUND(T218-U218,2)</f>
        <v/>
      </c>
      <c r="W218" s="29">
        <f>N(AA217)*(1+N('Debt Payoff'!$D$11)/12)</f>
        <v/>
      </c>
      <c r="X218" s="29">
        <f>MIN(W218,N('Debt Payoff'!$E$11))</f>
        <v/>
      </c>
      <c r="Y218" s="29">
        <f>W218-X218</f>
        <v/>
      </c>
      <c r="Z218" s="29">
        <f>MAX(0,MIN(Y218,$AQ218-SUMIF($C$4:$AP$4,"&lt;"&amp;Y$4,$C218:$AP218)))</f>
        <v/>
      </c>
      <c r="AA218" s="29">
        <f>ROUND(Y218-Z218,2)</f>
        <v/>
      </c>
      <c r="AB218" s="29">
        <f>N(AF217)*(1+N('Debt Payoff'!$D$12)/12)</f>
        <v/>
      </c>
      <c r="AC218" s="29">
        <f>MIN(AB218,N('Debt Payoff'!$E$12))</f>
        <v/>
      </c>
      <c r="AD218" s="29">
        <f>AB218-AC218</f>
        <v/>
      </c>
      <c r="AE218" s="29">
        <f>MAX(0,MIN(AD218,$AQ218-SUMIF($C$4:$AP$4,"&lt;"&amp;AD$4,$C218:$AP218)))</f>
        <v/>
      </c>
      <c r="AF218" s="29">
        <f>ROUND(AD218-AE218,2)</f>
        <v/>
      </c>
      <c r="AG218" s="29">
        <f>N(AK217)*(1+N('Debt Payoff'!$D$13)/12)</f>
        <v/>
      </c>
      <c r="AH218" s="29">
        <f>MIN(AG218,N('Debt Payoff'!$E$13))</f>
        <v/>
      </c>
      <c r="AI218" s="29">
        <f>AG218-AH218</f>
        <v/>
      </c>
      <c r="AJ218" s="29">
        <f>MAX(0,MIN(AI218,$AQ218-SUMIF($C$4:$AP$4,"&lt;"&amp;AI$4,$C218:$AP218)))</f>
        <v/>
      </c>
      <c r="AK218" s="29">
        <f>ROUND(AI218-AJ218,2)</f>
        <v/>
      </c>
      <c r="AL218" s="29">
        <f>N(AP217)*(1+N('Debt Payoff'!$D$14)/12)</f>
        <v/>
      </c>
      <c r="AM218" s="29">
        <f>MIN(AL218,N('Debt Payoff'!$E$14))</f>
        <v/>
      </c>
      <c r="AN218" s="29">
        <f>AL218-AM218</f>
        <v/>
      </c>
      <c r="AO218" s="29">
        <f>MAX(0,MIN(AN218,$AQ218-SUMIF($C$4:$AP$4,"&lt;"&amp;AN$4,$C218:$AP218)))</f>
        <v/>
      </c>
      <c r="AP218" s="29">
        <f>ROUND(AN218-AO218,2)</f>
        <v/>
      </c>
      <c r="AQ218" s="29">
        <f>'Debt Payoff'!$C$19-(D218+I218+N218+S218+X218+AC218+AH218+AM218)</f>
        <v/>
      </c>
      <c r="AR218" s="29">
        <f>G218+L218+Q218+V218+AA218+AF218+AK218+AP218</f>
        <v/>
      </c>
      <c r="AS218" s="29">
        <f>D218+F218+I218+K218+N218+P218+S218+U218+X218+Z218+AC218+AE218+AH218+AJ218+AM218+AO218</f>
        <v/>
      </c>
      <c r="AT218" s="29">
        <f>(C218+H218+M218+R218+W218+AB218+AG218+AL218)-AR217</f>
        <v/>
      </c>
    </row>
    <row r="219">
      <c r="B219" t="n">
        <v>214</v>
      </c>
      <c r="C219" s="29">
        <f>N(G218)*(1+N('Debt Payoff'!$D$7)/12)</f>
        <v/>
      </c>
      <c r="D219" s="29">
        <f>MIN(C219,N('Debt Payoff'!$E$7))</f>
        <v/>
      </c>
      <c r="E219" s="29">
        <f>C219-D219</f>
        <v/>
      </c>
      <c r="F219" s="29">
        <f>MAX(0,MIN(E219,$AQ219-SUMIF($C$4:$AP$4,"&lt;"&amp;E$4,$C219:$AP219)))</f>
        <v/>
      </c>
      <c r="G219" s="29">
        <f>ROUND(E219-F219,2)</f>
        <v/>
      </c>
      <c r="H219" s="29">
        <f>N(L218)*(1+N('Debt Payoff'!$D$8)/12)</f>
        <v/>
      </c>
      <c r="I219" s="29">
        <f>MIN(H219,N('Debt Payoff'!$E$8))</f>
        <v/>
      </c>
      <c r="J219" s="29">
        <f>H219-I219</f>
        <v/>
      </c>
      <c r="K219" s="29">
        <f>MAX(0,MIN(J219,$AQ219-SUMIF($C$4:$AP$4,"&lt;"&amp;J$4,$C219:$AP219)))</f>
        <v/>
      </c>
      <c r="L219" s="29">
        <f>ROUND(J219-K219,2)</f>
        <v/>
      </c>
      <c r="M219" s="29">
        <f>N(Q218)*(1+N('Debt Payoff'!$D$9)/12)</f>
        <v/>
      </c>
      <c r="N219" s="29">
        <f>MIN(M219,N('Debt Payoff'!$E$9))</f>
        <v/>
      </c>
      <c r="O219" s="29">
        <f>M219-N219</f>
        <v/>
      </c>
      <c r="P219" s="29">
        <f>MAX(0,MIN(O219,$AQ219-SUMIF($C$4:$AP$4,"&lt;"&amp;O$4,$C219:$AP219)))</f>
        <v/>
      </c>
      <c r="Q219" s="29">
        <f>ROUND(O219-P219,2)</f>
        <v/>
      </c>
      <c r="R219" s="29">
        <f>N(V218)*(1+N('Debt Payoff'!$D$10)/12)</f>
        <v/>
      </c>
      <c r="S219" s="29">
        <f>MIN(R219,N('Debt Payoff'!$E$10))</f>
        <v/>
      </c>
      <c r="T219" s="29">
        <f>R219-S219</f>
        <v/>
      </c>
      <c r="U219" s="29">
        <f>MAX(0,MIN(T219,$AQ219-SUMIF($C$4:$AP$4,"&lt;"&amp;T$4,$C219:$AP219)))</f>
        <v/>
      </c>
      <c r="V219" s="29">
        <f>ROUND(T219-U219,2)</f>
        <v/>
      </c>
      <c r="W219" s="29">
        <f>N(AA218)*(1+N('Debt Payoff'!$D$11)/12)</f>
        <v/>
      </c>
      <c r="X219" s="29">
        <f>MIN(W219,N('Debt Payoff'!$E$11))</f>
        <v/>
      </c>
      <c r="Y219" s="29">
        <f>W219-X219</f>
        <v/>
      </c>
      <c r="Z219" s="29">
        <f>MAX(0,MIN(Y219,$AQ219-SUMIF($C$4:$AP$4,"&lt;"&amp;Y$4,$C219:$AP219)))</f>
        <v/>
      </c>
      <c r="AA219" s="29">
        <f>ROUND(Y219-Z219,2)</f>
        <v/>
      </c>
      <c r="AB219" s="29">
        <f>N(AF218)*(1+N('Debt Payoff'!$D$12)/12)</f>
        <v/>
      </c>
      <c r="AC219" s="29">
        <f>MIN(AB219,N('Debt Payoff'!$E$12))</f>
        <v/>
      </c>
      <c r="AD219" s="29">
        <f>AB219-AC219</f>
        <v/>
      </c>
      <c r="AE219" s="29">
        <f>MAX(0,MIN(AD219,$AQ219-SUMIF($C$4:$AP$4,"&lt;"&amp;AD$4,$C219:$AP219)))</f>
        <v/>
      </c>
      <c r="AF219" s="29">
        <f>ROUND(AD219-AE219,2)</f>
        <v/>
      </c>
      <c r="AG219" s="29">
        <f>N(AK218)*(1+N('Debt Payoff'!$D$13)/12)</f>
        <v/>
      </c>
      <c r="AH219" s="29">
        <f>MIN(AG219,N('Debt Payoff'!$E$13))</f>
        <v/>
      </c>
      <c r="AI219" s="29">
        <f>AG219-AH219</f>
        <v/>
      </c>
      <c r="AJ219" s="29">
        <f>MAX(0,MIN(AI219,$AQ219-SUMIF($C$4:$AP$4,"&lt;"&amp;AI$4,$C219:$AP219)))</f>
        <v/>
      </c>
      <c r="AK219" s="29">
        <f>ROUND(AI219-AJ219,2)</f>
        <v/>
      </c>
      <c r="AL219" s="29">
        <f>N(AP218)*(1+N('Debt Payoff'!$D$14)/12)</f>
        <v/>
      </c>
      <c r="AM219" s="29">
        <f>MIN(AL219,N('Debt Payoff'!$E$14))</f>
        <v/>
      </c>
      <c r="AN219" s="29">
        <f>AL219-AM219</f>
        <v/>
      </c>
      <c r="AO219" s="29">
        <f>MAX(0,MIN(AN219,$AQ219-SUMIF($C$4:$AP$4,"&lt;"&amp;AN$4,$C219:$AP219)))</f>
        <v/>
      </c>
      <c r="AP219" s="29">
        <f>ROUND(AN219-AO219,2)</f>
        <v/>
      </c>
      <c r="AQ219" s="29">
        <f>'Debt Payoff'!$C$19-(D219+I219+N219+S219+X219+AC219+AH219+AM219)</f>
        <v/>
      </c>
      <c r="AR219" s="29">
        <f>G219+L219+Q219+V219+AA219+AF219+AK219+AP219</f>
        <v/>
      </c>
      <c r="AS219" s="29">
        <f>D219+F219+I219+K219+N219+P219+S219+U219+X219+Z219+AC219+AE219+AH219+AJ219+AM219+AO219</f>
        <v/>
      </c>
      <c r="AT219" s="29">
        <f>(C219+H219+M219+R219+W219+AB219+AG219+AL219)-AR218</f>
        <v/>
      </c>
    </row>
    <row r="220">
      <c r="B220" t="n">
        <v>215</v>
      </c>
      <c r="C220" s="29">
        <f>N(G219)*(1+N('Debt Payoff'!$D$7)/12)</f>
        <v/>
      </c>
      <c r="D220" s="29">
        <f>MIN(C220,N('Debt Payoff'!$E$7))</f>
        <v/>
      </c>
      <c r="E220" s="29">
        <f>C220-D220</f>
        <v/>
      </c>
      <c r="F220" s="29">
        <f>MAX(0,MIN(E220,$AQ220-SUMIF($C$4:$AP$4,"&lt;"&amp;E$4,$C220:$AP220)))</f>
        <v/>
      </c>
      <c r="G220" s="29">
        <f>ROUND(E220-F220,2)</f>
        <v/>
      </c>
      <c r="H220" s="29">
        <f>N(L219)*(1+N('Debt Payoff'!$D$8)/12)</f>
        <v/>
      </c>
      <c r="I220" s="29">
        <f>MIN(H220,N('Debt Payoff'!$E$8))</f>
        <v/>
      </c>
      <c r="J220" s="29">
        <f>H220-I220</f>
        <v/>
      </c>
      <c r="K220" s="29">
        <f>MAX(0,MIN(J220,$AQ220-SUMIF($C$4:$AP$4,"&lt;"&amp;J$4,$C220:$AP220)))</f>
        <v/>
      </c>
      <c r="L220" s="29">
        <f>ROUND(J220-K220,2)</f>
        <v/>
      </c>
      <c r="M220" s="29">
        <f>N(Q219)*(1+N('Debt Payoff'!$D$9)/12)</f>
        <v/>
      </c>
      <c r="N220" s="29">
        <f>MIN(M220,N('Debt Payoff'!$E$9))</f>
        <v/>
      </c>
      <c r="O220" s="29">
        <f>M220-N220</f>
        <v/>
      </c>
      <c r="P220" s="29">
        <f>MAX(0,MIN(O220,$AQ220-SUMIF($C$4:$AP$4,"&lt;"&amp;O$4,$C220:$AP220)))</f>
        <v/>
      </c>
      <c r="Q220" s="29">
        <f>ROUND(O220-P220,2)</f>
        <v/>
      </c>
      <c r="R220" s="29">
        <f>N(V219)*(1+N('Debt Payoff'!$D$10)/12)</f>
        <v/>
      </c>
      <c r="S220" s="29">
        <f>MIN(R220,N('Debt Payoff'!$E$10))</f>
        <v/>
      </c>
      <c r="T220" s="29">
        <f>R220-S220</f>
        <v/>
      </c>
      <c r="U220" s="29">
        <f>MAX(0,MIN(T220,$AQ220-SUMIF($C$4:$AP$4,"&lt;"&amp;T$4,$C220:$AP220)))</f>
        <v/>
      </c>
      <c r="V220" s="29">
        <f>ROUND(T220-U220,2)</f>
        <v/>
      </c>
      <c r="W220" s="29">
        <f>N(AA219)*(1+N('Debt Payoff'!$D$11)/12)</f>
        <v/>
      </c>
      <c r="X220" s="29">
        <f>MIN(W220,N('Debt Payoff'!$E$11))</f>
        <v/>
      </c>
      <c r="Y220" s="29">
        <f>W220-X220</f>
        <v/>
      </c>
      <c r="Z220" s="29">
        <f>MAX(0,MIN(Y220,$AQ220-SUMIF($C$4:$AP$4,"&lt;"&amp;Y$4,$C220:$AP220)))</f>
        <v/>
      </c>
      <c r="AA220" s="29">
        <f>ROUND(Y220-Z220,2)</f>
        <v/>
      </c>
      <c r="AB220" s="29">
        <f>N(AF219)*(1+N('Debt Payoff'!$D$12)/12)</f>
        <v/>
      </c>
      <c r="AC220" s="29">
        <f>MIN(AB220,N('Debt Payoff'!$E$12))</f>
        <v/>
      </c>
      <c r="AD220" s="29">
        <f>AB220-AC220</f>
        <v/>
      </c>
      <c r="AE220" s="29">
        <f>MAX(0,MIN(AD220,$AQ220-SUMIF($C$4:$AP$4,"&lt;"&amp;AD$4,$C220:$AP220)))</f>
        <v/>
      </c>
      <c r="AF220" s="29">
        <f>ROUND(AD220-AE220,2)</f>
        <v/>
      </c>
      <c r="AG220" s="29">
        <f>N(AK219)*(1+N('Debt Payoff'!$D$13)/12)</f>
        <v/>
      </c>
      <c r="AH220" s="29">
        <f>MIN(AG220,N('Debt Payoff'!$E$13))</f>
        <v/>
      </c>
      <c r="AI220" s="29">
        <f>AG220-AH220</f>
        <v/>
      </c>
      <c r="AJ220" s="29">
        <f>MAX(0,MIN(AI220,$AQ220-SUMIF($C$4:$AP$4,"&lt;"&amp;AI$4,$C220:$AP220)))</f>
        <v/>
      </c>
      <c r="AK220" s="29">
        <f>ROUND(AI220-AJ220,2)</f>
        <v/>
      </c>
      <c r="AL220" s="29">
        <f>N(AP219)*(1+N('Debt Payoff'!$D$14)/12)</f>
        <v/>
      </c>
      <c r="AM220" s="29">
        <f>MIN(AL220,N('Debt Payoff'!$E$14))</f>
        <v/>
      </c>
      <c r="AN220" s="29">
        <f>AL220-AM220</f>
        <v/>
      </c>
      <c r="AO220" s="29">
        <f>MAX(0,MIN(AN220,$AQ220-SUMIF($C$4:$AP$4,"&lt;"&amp;AN$4,$C220:$AP220)))</f>
        <v/>
      </c>
      <c r="AP220" s="29">
        <f>ROUND(AN220-AO220,2)</f>
        <v/>
      </c>
      <c r="AQ220" s="29">
        <f>'Debt Payoff'!$C$19-(D220+I220+N220+S220+X220+AC220+AH220+AM220)</f>
        <v/>
      </c>
      <c r="AR220" s="29">
        <f>G220+L220+Q220+V220+AA220+AF220+AK220+AP220</f>
        <v/>
      </c>
      <c r="AS220" s="29">
        <f>D220+F220+I220+K220+N220+P220+S220+U220+X220+Z220+AC220+AE220+AH220+AJ220+AM220+AO220</f>
        <v/>
      </c>
      <c r="AT220" s="29">
        <f>(C220+H220+M220+R220+W220+AB220+AG220+AL220)-AR219</f>
        <v/>
      </c>
    </row>
    <row r="221">
      <c r="B221" t="n">
        <v>216</v>
      </c>
      <c r="C221" s="29">
        <f>N(G220)*(1+N('Debt Payoff'!$D$7)/12)</f>
        <v/>
      </c>
      <c r="D221" s="29">
        <f>MIN(C221,N('Debt Payoff'!$E$7))</f>
        <v/>
      </c>
      <c r="E221" s="29">
        <f>C221-D221</f>
        <v/>
      </c>
      <c r="F221" s="29">
        <f>MAX(0,MIN(E221,$AQ221-SUMIF($C$4:$AP$4,"&lt;"&amp;E$4,$C221:$AP221)))</f>
        <v/>
      </c>
      <c r="G221" s="29">
        <f>ROUND(E221-F221,2)</f>
        <v/>
      </c>
      <c r="H221" s="29">
        <f>N(L220)*(1+N('Debt Payoff'!$D$8)/12)</f>
        <v/>
      </c>
      <c r="I221" s="29">
        <f>MIN(H221,N('Debt Payoff'!$E$8))</f>
        <v/>
      </c>
      <c r="J221" s="29">
        <f>H221-I221</f>
        <v/>
      </c>
      <c r="K221" s="29">
        <f>MAX(0,MIN(J221,$AQ221-SUMIF($C$4:$AP$4,"&lt;"&amp;J$4,$C221:$AP221)))</f>
        <v/>
      </c>
      <c r="L221" s="29">
        <f>ROUND(J221-K221,2)</f>
        <v/>
      </c>
      <c r="M221" s="29">
        <f>N(Q220)*(1+N('Debt Payoff'!$D$9)/12)</f>
        <v/>
      </c>
      <c r="N221" s="29">
        <f>MIN(M221,N('Debt Payoff'!$E$9))</f>
        <v/>
      </c>
      <c r="O221" s="29">
        <f>M221-N221</f>
        <v/>
      </c>
      <c r="P221" s="29">
        <f>MAX(0,MIN(O221,$AQ221-SUMIF($C$4:$AP$4,"&lt;"&amp;O$4,$C221:$AP221)))</f>
        <v/>
      </c>
      <c r="Q221" s="29">
        <f>ROUND(O221-P221,2)</f>
        <v/>
      </c>
      <c r="R221" s="29">
        <f>N(V220)*(1+N('Debt Payoff'!$D$10)/12)</f>
        <v/>
      </c>
      <c r="S221" s="29">
        <f>MIN(R221,N('Debt Payoff'!$E$10))</f>
        <v/>
      </c>
      <c r="T221" s="29">
        <f>R221-S221</f>
        <v/>
      </c>
      <c r="U221" s="29">
        <f>MAX(0,MIN(T221,$AQ221-SUMIF($C$4:$AP$4,"&lt;"&amp;T$4,$C221:$AP221)))</f>
        <v/>
      </c>
      <c r="V221" s="29">
        <f>ROUND(T221-U221,2)</f>
        <v/>
      </c>
      <c r="W221" s="29">
        <f>N(AA220)*(1+N('Debt Payoff'!$D$11)/12)</f>
        <v/>
      </c>
      <c r="X221" s="29">
        <f>MIN(W221,N('Debt Payoff'!$E$11))</f>
        <v/>
      </c>
      <c r="Y221" s="29">
        <f>W221-X221</f>
        <v/>
      </c>
      <c r="Z221" s="29">
        <f>MAX(0,MIN(Y221,$AQ221-SUMIF($C$4:$AP$4,"&lt;"&amp;Y$4,$C221:$AP221)))</f>
        <v/>
      </c>
      <c r="AA221" s="29">
        <f>ROUND(Y221-Z221,2)</f>
        <v/>
      </c>
      <c r="AB221" s="29">
        <f>N(AF220)*(1+N('Debt Payoff'!$D$12)/12)</f>
        <v/>
      </c>
      <c r="AC221" s="29">
        <f>MIN(AB221,N('Debt Payoff'!$E$12))</f>
        <v/>
      </c>
      <c r="AD221" s="29">
        <f>AB221-AC221</f>
        <v/>
      </c>
      <c r="AE221" s="29">
        <f>MAX(0,MIN(AD221,$AQ221-SUMIF($C$4:$AP$4,"&lt;"&amp;AD$4,$C221:$AP221)))</f>
        <v/>
      </c>
      <c r="AF221" s="29">
        <f>ROUND(AD221-AE221,2)</f>
        <v/>
      </c>
      <c r="AG221" s="29">
        <f>N(AK220)*(1+N('Debt Payoff'!$D$13)/12)</f>
        <v/>
      </c>
      <c r="AH221" s="29">
        <f>MIN(AG221,N('Debt Payoff'!$E$13))</f>
        <v/>
      </c>
      <c r="AI221" s="29">
        <f>AG221-AH221</f>
        <v/>
      </c>
      <c r="AJ221" s="29">
        <f>MAX(0,MIN(AI221,$AQ221-SUMIF($C$4:$AP$4,"&lt;"&amp;AI$4,$C221:$AP221)))</f>
        <v/>
      </c>
      <c r="AK221" s="29">
        <f>ROUND(AI221-AJ221,2)</f>
        <v/>
      </c>
      <c r="AL221" s="29">
        <f>N(AP220)*(1+N('Debt Payoff'!$D$14)/12)</f>
        <v/>
      </c>
      <c r="AM221" s="29">
        <f>MIN(AL221,N('Debt Payoff'!$E$14))</f>
        <v/>
      </c>
      <c r="AN221" s="29">
        <f>AL221-AM221</f>
        <v/>
      </c>
      <c r="AO221" s="29">
        <f>MAX(0,MIN(AN221,$AQ221-SUMIF($C$4:$AP$4,"&lt;"&amp;AN$4,$C221:$AP221)))</f>
        <v/>
      </c>
      <c r="AP221" s="29">
        <f>ROUND(AN221-AO221,2)</f>
        <v/>
      </c>
      <c r="AQ221" s="29">
        <f>'Debt Payoff'!$C$19-(D221+I221+N221+S221+X221+AC221+AH221+AM221)</f>
        <v/>
      </c>
      <c r="AR221" s="29">
        <f>G221+L221+Q221+V221+AA221+AF221+AK221+AP221</f>
        <v/>
      </c>
      <c r="AS221" s="29">
        <f>D221+F221+I221+K221+N221+P221+S221+U221+X221+Z221+AC221+AE221+AH221+AJ221+AM221+AO221</f>
        <v/>
      </c>
      <c r="AT221" s="29">
        <f>(C221+H221+M221+R221+W221+AB221+AG221+AL221)-AR220</f>
        <v/>
      </c>
    </row>
    <row r="222">
      <c r="B222" t="n">
        <v>217</v>
      </c>
      <c r="C222" s="29">
        <f>N(G221)*(1+N('Debt Payoff'!$D$7)/12)</f>
        <v/>
      </c>
      <c r="D222" s="29">
        <f>MIN(C222,N('Debt Payoff'!$E$7))</f>
        <v/>
      </c>
      <c r="E222" s="29">
        <f>C222-D222</f>
        <v/>
      </c>
      <c r="F222" s="29">
        <f>MAX(0,MIN(E222,$AQ222-SUMIF($C$4:$AP$4,"&lt;"&amp;E$4,$C222:$AP222)))</f>
        <v/>
      </c>
      <c r="G222" s="29">
        <f>ROUND(E222-F222,2)</f>
        <v/>
      </c>
      <c r="H222" s="29">
        <f>N(L221)*(1+N('Debt Payoff'!$D$8)/12)</f>
        <v/>
      </c>
      <c r="I222" s="29">
        <f>MIN(H222,N('Debt Payoff'!$E$8))</f>
        <v/>
      </c>
      <c r="J222" s="29">
        <f>H222-I222</f>
        <v/>
      </c>
      <c r="K222" s="29">
        <f>MAX(0,MIN(J222,$AQ222-SUMIF($C$4:$AP$4,"&lt;"&amp;J$4,$C222:$AP222)))</f>
        <v/>
      </c>
      <c r="L222" s="29">
        <f>ROUND(J222-K222,2)</f>
        <v/>
      </c>
      <c r="M222" s="29">
        <f>N(Q221)*(1+N('Debt Payoff'!$D$9)/12)</f>
        <v/>
      </c>
      <c r="N222" s="29">
        <f>MIN(M222,N('Debt Payoff'!$E$9))</f>
        <v/>
      </c>
      <c r="O222" s="29">
        <f>M222-N222</f>
        <v/>
      </c>
      <c r="P222" s="29">
        <f>MAX(0,MIN(O222,$AQ222-SUMIF($C$4:$AP$4,"&lt;"&amp;O$4,$C222:$AP222)))</f>
        <v/>
      </c>
      <c r="Q222" s="29">
        <f>ROUND(O222-P222,2)</f>
        <v/>
      </c>
      <c r="R222" s="29">
        <f>N(V221)*(1+N('Debt Payoff'!$D$10)/12)</f>
        <v/>
      </c>
      <c r="S222" s="29">
        <f>MIN(R222,N('Debt Payoff'!$E$10))</f>
        <v/>
      </c>
      <c r="T222" s="29">
        <f>R222-S222</f>
        <v/>
      </c>
      <c r="U222" s="29">
        <f>MAX(0,MIN(T222,$AQ222-SUMIF($C$4:$AP$4,"&lt;"&amp;T$4,$C222:$AP222)))</f>
        <v/>
      </c>
      <c r="V222" s="29">
        <f>ROUND(T222-U222,2)</f>
        <v/>
      </c>
      <c r="W222" s="29">
        <f>N(AA221)*(1+N('Debt Payoff'!$D$11)/12)</f>
        <v/>
      </c>
      <c r="X222" s="29">
        <f>MIN(W222,N('Debt Payoff'!$E$11))</f>
        <v/>
      </c>
      <c r="Y222" s="29">
        <f>W222-X222</f>
        <v/>
      </c>
      <c r="Z222" s="29">
        <f>MAX(0,MIN(Y222,$AQ222-SUMIF($C$4:$AP$4,"&lt;"&amp;Y$4,$C222:$AP222)))</f>
        <v/>
      </c>
      <c r="AA222" s="29">
        <f>ROUND(Y222-Z222,2)</f>
        <v/>
      </c>
      <c r="AB222" s="29">
        <f>N(AF221)*(1+N('Debt Payoff'!$D$12)/12)</f>
        <v/>
      </c>
      <c r="AC222" s="29">
        <f>MIN(AB222,N('Debt Payoff'!$E$12))</f>
        <v/>
      </c>
      <c r="AD222" s="29">
        <f>AB222-AC222</f>
        <v/>
      </c>
      <c r="AE222" s="29">
        <f>MAX(0,MIN(AD222,$AQ222-SUMIF($C$4:$AP$4,"&lt;"&amp;AD$4,$C222:$AP222)))</f>
        <v/>
      </c>
      <c r="AF222" s="29">
        <f>ROUND(AD222-AE222,2)</f>
        <v/>
      </c>
      <c r="AG222" s="29">
        <f>N(AK221)*(1+N('Debt Payoff'!$D$13)/12)</f>
        <v/>
      </c>
      <c r="AH222" s="29">
        <f>MIN(AG222,N('Debt Payoff'!$E$13))</f>
        <v/>
      </c>
      <c r="AI222" s="29">
        <f>AG222-AH222</f>
        <v/>
      </c>
      <c r="AJ222" s="29">
        <f>MAX(0,MIN(AI222,$AQ222-SUMIF($C$4:$AP$4,"&lt;"&amp;AI$4,$C222:$AP222)))</f>
        <v/>
      </c>
      <c r="AK222" s="29">
        <f>ROUND(AI222-AJ222,2)</f>
        <v/>
      </c>
      <c r="AL222" s="29">
        <f>N(AP221)*(1+N('Debt Payoff'!$D$14)/12)</f>
        <v/>
      </c>
      <c r="AM222" s="29">
        <f>MIN(AL222,N('Debt Payoff'!$E$14))</f>
        <v/>
      </c>
      <c r="AN222" s="29">
        <f>AL222-AM222</f>
        <v/>
      </c>
      <c r="AO222" s="29">
        <f>MAX(0,MIN(AN222,$AQ222-SUMIF($C$4:$AP$4,"&lt;"&amp;AN$4,$C222:$AP222)))</f>
        <v/>
      </c>
      <c r="AP222" s="29">
        <f>ROUND(AN222-AO222,2)</f>
        <v/>
      </c>
      <c r="AQ222" s="29">
        <f>'Debt Payoff'!$C$19-(D222+I222+N222+S222+X222+AC222+AH222+AM222)</f>
        <v/>
      </c>
      <c r="AR222" s="29">
        <f>G222+L222+Q222+V222+AA222+AF222+AK222+AP222</f>
        <v/>
      </c>
      <c r="AS222" s="29">
        <f>D222+F222+I222+K222+N222+P222+S222+U222+X222+Z222+AC222+AE222+AH222+AJ222+AM222+AO222</f>
        <v/>
      </c>
      <c r="AT222" s="29">
        <f>(C222+H222+M222+R222+W222+AB222+AG222+AL222)-AR221</f>
        <v/>
      </c>
    </row>
    <row r="223">
      <c r="B223" t="n">
        <v>218</v>
      </c>
      <c r="C223" s="29">
        <f>N(G222)*(1+N('Debt Payoff'!$D$7)/12)</f>
        <v/>
      </c>
      <c r="D223" s="29">
        <f>MIN(C223,N('Debt Payoff'!$E$7))</f>
        <v/>
      </c>
      <c r="E223" s="29">
        <f>C223-D223</f>
        <v/>
      </c>
      <c r="F223" s="29">
        <f>MAX(0,MIN(E223,$AQ223-SUMIF($C$4:$AP$4,"&lt;"&amp;E$4,$C223:$AP223)))</f>
        <v/>
      </c>
      <c r="G223" s="29">
        <f>ROUND(E223-F223,2)</f>
        <v/>
      </c>
      <c r="H223" s="29">
        <f>N(L222)*(1+N('Debt Payoff'!$D$8)/12)</f>
        <v/>
      </c>
      <c r="I223" s="29">
        <f>MIN(H223,N('Debt Payoff'!$E$8))</f>
        <v/>
      </c>
      <c r="J223" s="29">
        <f>H223-I223</f>
        <v/>
      </c>
      <c r="K223" s="29">
        <f>MAX(0,MIN(J223,$AQ223-SUMIF($C$4:$AP$4,"&lt;"&amp;J$4,$C223:$AP223)))</f>
        <v/>
      </c>
      <c r="L223" s="29">
        <f>ROUND(J223-K223,2)</f>
        <v/>
      </c>
      <c r="M223" s="29">
        <f>N(Q222)*(1+N('Debt Payoff'!$D$9)/12)</f>
        <v/>
      </c>
      <c r="N223" s="29">
        <f>MIN(M223,N('Debt Payoff'!$E$9))</f>
        <v/>
      </c>
      <c r="O223" s="29">
        <f>M223-N223</f>
        <v/>
      </c>
      <c r="P223" s="29">
        <f>MAX(0,MIN(O223,$AQ223-SUMIF($C$4:$AP$4,"&lt;"&amp;O$4,$C223:$AP223)))</f>
        <v/>
      </c>
      <c r="Q223" s="29">
        <f>ROUND(O223-P223,2)</f>
        <v/>
      </c>
      <c r="R223" s="29">
        <f>N(V222)*(1+N('Debt Payoff'!$D$10)/12)</f>
        <v/>
      </c>
      <c r="S223" s="29">
        <f>MIN(R223,N('Debt Payoff'!$E$10))</f>
        <v/>
      </c>
      <c r="T223" s="29">
        <f>R223-S223</f>
        <v/>
      </c>
      <c r="U223" s="29">
        <f>MAX(0,MIN(T223,$AQ223-SUMIF($C$4:$AP$4,"&lt;"&amp;T$4,$C223:$AP223)))</f>
        <v/>
      </c>
      <c r="V223" s="29">
        <f>ROUND(T223-U223,2)</f>
        <v/>
      </c>
      <c r="W223" s="29">
        <f>N(AA222)*(1+N('Debt Payoff'!$D$11)/12)</f>
        <v/>
      </c>
      <c r="X223" s="29">
        <f>MIN(W223,N('Debt Payoff'!$E$11))</f>
        <v/>
      </c>
      <c r="Y223" s="29">
        <f>W223-X223</f>
        <v/>
      </c>
      <c r="Z223" s="29">
        <f>MAX(0,MIN(Y223,$AQ223-SUMIF($C$4:$AP$4,"&lt;"&amp;Y$4,$C223:$AP223)))</f>
        <v/>
      </c>
      <c r="AA223" s="29">
        <f>ROUND(Y223-Z223,2)</f>
        <v/>
      </c>
      <c r="AB223" s="29">
        <f>N(AF222)*(1+N('Debt Payoff'!$D$12)/12)</f>
        <v/>
      </c>
      <c r="AC223" s="29">
        <f>MIN(AB223,N('Debt Payoff'!$E$12))</f>
        <v/>
      </c>
      <c r="AD223" s="29">
        <f>AB223-AC223</f>
        <v/>
      </c>
      <c r="AE223" s="29">
        <f>MAX(0,MIN(AD223,$AQ223-SUMIF($C$4:$AP$4,"&lt;"&amp;AD$4,$C223:$AP223)))</f>
        <v/>
      </c>
      <c r="AF223" s="29">
        <f>ROUND(AD223-AE223,2)</f>
        <v/>
      </c>
      <c r="AG223" s="29">
        <f>N(AK222)*(1+N('Debt Payoff'!$D$13)/12)</f>
        <v/>
      </c>
      <c r="AH223" s="29">
        <f>MIN(AG223,N('Debt Payoff'!$E$13))</f>
        <v/>
      </c>
      <c r="AI223" s="29">
        <f>AG223-AH223</f>
        <v/>
      </c>
      <c r="AJ223" s="29">
        <f>MAX(0,MIN(AI223,$AQ223-SUMIF($C$4:$AP$4,"&lt;"&amp;AI$4,$C223:$AP223)))</f>
        <v/>
      </c>
      <c r="AK223" s="29">
        <f>ROUND(AI223-AJ223,2)</f>
        <v/>
      </c>
      <c r="AL223" s="29">
        <f>N(AP222)*(1+N('Debt Payoff'!$D$14)/12)</f>
        <v/>
      </c>
      <c r="AM223" s="29">
        <f>MIN(AL223,N('Debt Payoff'!$E$14))</f>
        <v/>
      </c>
      <c r="AN223" s="29">
        <f>AL223-AM223</f>
        <v/>
      </c>
      <c r="AO223" s="29">
        <f>MAX(0,MIN(AN223,$AQ223-SUMIF($C$4:$AP$4,"&lt;"&amp;AN$4,$C223:$AP223)))</f>
        <v/>
      </c>
      <c r="AP223" s="29">
        <f>ROUND(AN223-AO223,2)</f>
        <v/>
      </c>
      <c r="AQ223" s="29">
        <f>'Debt Payoff'!$C$19-(D223+I223+N223+S223+X223+AC223+AH223+AM223)</f>
        <v/>
      </c>
      <c r="AR223" s="29">
        <f>G223+L223+Q223+V223+AA223+AF223+AK223+AP223</f>
        <v/>
      </c>
      <c r="AS223" s="29">
        <f>D223+F223+I223+K223+N223+P223+S223+U223+X223+Z223+AC223+AE223+AH223+AJ223+AM223+AO223</f>
        <v/>
      </c>
      <c r="AT223" s="29">
        <f>(C223+H223+M223+R223+W223+AB223+AG223+AL223)-AR222</f>
        <v/>
      </c>
    </row>
    <row r="224">
      <c r="B224" t="n">
        <v>219</v>
      </c>
      <c r="C224" s="29">
        <f>N(G223)*(1+N('Debt Payoff'!$D$7)/12)</f>
        <v/>
      </c>
      <c r="D224" s="29">
        <f>MIN(C224,N('Debt Payoff'!$E$7))</f>
        <v/>
      </c>
      <c r="E224" s="29">
        <f>C224-D224</f>
        <v/>
      </c>
      <c r="F224" s="29">
        <f>MAX(0,MIN(E224,$AQ224-SUMIF($C$4:$AP$4,"&lt;"&amp;E$4,$C224:$AP224)))</f>
        <v/>
      </c>
      <c r="G224" s="29">
        <f>ROUND(E224-F224,2)</f>
        <v/>
      </c>
      <c r="H224" s="29">
        <f>N(L223)*(1+N('Debt Payoff'!$D$8)/12)</f>
        <v/>
      </c>
      <c r="I224" s="29">
        <f>MIN(H224,N('Debt Payoff'!$E$8))</f>
        <v/>
      </c>
      <c r="J224" s="29">
        <f>H224-I224</f>
        <v/>
      </c>
      <c r="K224" s="29">
        <f>MAX(0,MIN(J224,$AQ224-SUMIF($C$4:$AP$4,"&lt;"&amp;J$4,$C224:$AP224)))</f>
        <v/>
      </c>
      <c r="L224" s="29">
        <f>ROUND(J224-K224,2)</f>
        <v/>
      </c>
      <c r="M224" s="29">
        <f>N(Q223)*(1+N('Debt Payoff'!$D$9)/12)</f>
        <v/>
      </c>
      <c r="N224" s="29">
        <f>MIN(M224,N('Debt Payoff'!$E$9))</f>
        <v/>
      </c>
      <c r="O224" s="29">
        <f>M224-N224</f>
        <v/>
      </c>
      <c r="P224" s="29">
        <f>MAX(0,MIN(O224,$AQ224-SUMIF($C$4:$AP$4,"&lt;"&amp;O$4,$C224:$AP224)))</f>
        <v/>
      </c>
      <c r="Q224" s="29">
        <f>ROUND(O224-P224,2)</f>
        <v/>
      </c>
      <c r="R224" s="29">
        <f>N(V223)*(1+N('Debt Payoff'!$D$10)/12)</f>
        <v/>
      </c>
      <c r="S224" s="29">
        <f>MIN(R224,N('Debt Payoff'!$E$10))</f>
        <v/>
      </c>
      <c r="T224" s="29">
        <f>R224-S224</f>
        <v/>
      </c>
      <c r="U224" s="29">
        <f>MAX(0,MIN(T224,$AQ224-SUMIF($C$4:$AP$4,"&lt;"&amp;T$4,$C224:$AP224)))</f>
        <v/>
      </c>
      <c r="V224" s="29">
        <f>ROUND(T224-U224,2)</f>
        <v/>
      </c>
      <c r="W224" s="29">
        <f>N(AA223)*(1+N('Debt Payoff'!$D$11)/12)</f>
        <v/>
      </c>
      <c r="X224" s="29">
        <f>MIN(W224,N('Debt Payoff'!$E$11))</f>
        <v/>
      </c>
      <c r="Y224" s="29">
        <f>W224-X224</f>
        <v/>
      </c>
      <c r="Z224" s="29">
        <f>MAX(0,MIN(Y224,$AQ224-SUMIF($C$4:$AP$4,"&lt;"&amp;Y$4,$C224:$AP224)))</f>
        <v/>
      </c>
      <c r="AA224" s="29">
        <f>ROUND(Y224-Z224,2)</f>
        <v/>
      </c>
      <c r="AB224" s="29">
        <f>N(AF223)*(1+N('Debt Payoff'!$D$12)/12)</f>
        <v/>
      </c>
      <c r="AC224" s="29">
        <f>MIN(AB224,N('Debt Payoff'!$E$12))</f>
        <v/>
      </c>
      <c r="AD224" s="29">
        <f>AB224-AC224</f>
        <v/>
      </c>
      <c r="AE224" s="29">
        <f>MAX(0,MIN(AD224,$AQ224-SUMIF($C$4:$AP$4,"&lt;"&amp;AD$4,$C224:$AP224)))</f>
        <v/>
      </c>
      <c r="AF224" s="29">
        <f>ROUND(AD224-AE224,2)</f>
        <v/>
      </c>
      <c r="AG224" s="29">
        <f>N(AK223)*(1+N('Debt Payoff'!$D$13)/12)</f>
        <v/>
      </c>
      <c r="AH224" s="29">
        <f>MIN(AG224,N('Debt Payoff'!$E$13))</f>
        <v/>
      </c>
      <c r="AI224" s="29">
        <f>AG224-AH224</f>
        <v/>
      </c>
      <c r="AJ224" s="29">
        <f>MAX(0,MIN(AI224,$AQ224-SUMIF($C$4:$AP$4,"&lt;"&amp;AI$4,$C224:$AP224)))</f>
        <v/>
      </c>
      <c r="AK224" s="29">
        <f>ROUND(AI224-AJ224,2)</f>
        <v/>
      </c>
      <c r="AL224" s="29">
        <f>N(AP223)*(1+N('Debt Payoff'!$D$14)/12)</f>
        <v/>
      </c>
      <c r="AM224" s="29">
        <f>MIN(AL224,N('Debt Payoff'!$E$14))</f>
        <v/>
      </c>
      <c r="AN224" s="29">
        <f>AL224-AM224</f>
        <v/>
      </c>
      <c r="AO224" s="29">
        <f>MAX(0,MIN(AN224,$AQ224-SUMIF($C$4:$AP$4,"&lt;"&amp;AN$4,$C224:$AP224)))</f>
        <v/>
      </c>
      <c r="AP224" s="29">
        <f>ROUND(AN224-AO224,2)</f>
        <v/>
      </c>
      <c r="AQ224" s="29">
        <f>'Debt Payoff'!$C$19-(D224+I224+N224+S224+X224+AC224+AH224+AM224)</f>
        <v/>
      </c>
      <c r="AR224" s="29">
        <f>G224+L224+Q224+V224+AA224+AF224+AK224+AP224</f>
        <v/>
      </c>
      <c r="AS224" s="29">
        <f>D224+F224+I224+K224+N224+P224+S224+U224+X224+Z224+AC224+AE224+AH224+AJ224+AM224+AO224</f>
        <v/>
      </c>
      <c r="AT224" s="29">
        <f>(C224+H224+M224+R224+W224+AB224+AG224+AL224)-AR223</f>
        <v/>
      </c>
    </row>
    <row r="225">
      <c r="B225" t="n">
        <v>220</v>
      </c>
      <c r="C225" s="29">
        <f>N(G224)*(1+N('Debt Payoff'!$D$7)/12)</f>
        <v/>
      </c>
      <c r="D225" s="29">
        <f>MIN(C225,N('Debt Payoff'!$E$7))</f>
        <v/>
      </c>
      <c r="E225" s="29">
        <f>C225-D225</f>
        <v/>
      </c>
      <c r="F225" s="29">
        <f>MAX(0,MIN(E225,$AQ225-SUMIF($C$4:$AP$4,"&lt;"&amp;E$4,$C225:$AP225)))</f>
        <v/>
      </c>
      <c r="G225" s="29">
        <f>ROUND(E225-F225,2)</f>
        <v/>
      </c>
      <c r="H225" s="29">
        <f>N(L224)*(1+N('Debt Payoff'!$D$8)/12)</f>
        <v/>
      </c>
      <c r="I225" s="29">
        <f>MIN(H225,N('Debt Payoff'!$E$8))</f>
        <v/>
      </c>
      <c r="J225" s="29">
        <f>H225-I225</f>
        <v/>
      </c>
      <c r="K225" s="29">
        <f>MAX(0,MIN(J225,$AQ225-SUMIF($C$4:$AP$4,"&lt;"&amp;J$4,$C225:$AP225)))</f>
        <v/>
      </c>
      <c r="L225" s="29">
        <f>ROUND(J225-K225,2)</f>
        <v/>
      </c>
      <c r="M225" s="29">
        <f>N(Q224)*(1+N('Debt Payoff'!$D$9)/12)</f>
        <v/>
      </c>
      <c r="N225" s="29">
        <f>MIN(M225,N('Debt Payoff'!$E$9))</f>
        <v/>
      </c>
      <c r="O225" s="29">
        <f>M225-N225</f>
        <v/>
      </c>
      <c r="P225" s="29">
        <f>MAX(0,MIN(O225,$AQ225-SUMIF($C$4:$AP$4,"&lt;"&amp;O$4,$C225:$AP225)))</f>
        <v/>
      </c>
      <c r="Q225" s="29">
        <f>ROUND(O225-P225,2)</f>
        <v/>
      </c>
      <c r="R225" s="29">
        <f>N(V224)*(1+N('Debt Payoff'!$D$10)/12)</f>
        <v/>
      </c>
      <c r="S225" s="29">
        <f>MIN(R225,N('Debt Payoff'!$E$10))</f>
        <v/>
      </c>
      <c r="T225" s="29">
        <f>R225-S225</f>
        <v/>
      </c>
      <c r="U225" s="29">
        <f>MAX(0,MIN(T225,$AQ225-SUMIF($C$4:$AP$4,"&lt;"&amp;T$4,$C225:$AP225)))</f>
        <v/>
      </c>
      <c r="V225" s="29">
        <f>ROUND(T225-U225,2)</f>
        <v/>
      </c>
      <c r="W225" s="29">
        <f>N(AA224)*(1+N('Debt Payoff'!$D$11)/12)</f>
        <v/>
      </c>
      <c r="X225" s="29">
        <f>MIN(W225,N('Debt Payoff'!$E$11))</f>
        <v/>
      </c>
      <c r="Y225" s="29">
        <f>W225-X225</f>
        <v/>
      </c>
      <c r="Z225" s="29">
        <f>MAX(0,MIN(Y225,$AQ225-SUMIF($C$4:$AP$4,"&lt;"&amp;Y$4,$C225:$AP225)))</f>
        <v/>
      </c>
      <c r="AA225" s="29">
        <f>ROUND(Y225-Z225,2)</f>
        <v/>
      </c>
      <c r="AB225" s="29">
        <f>N(AF224)*(1+N('Debt Payoff'!$D$12)/12)</f>
        <v/>
      </c>
      <c r="AC225" s="29">
        <f>MIN(AB225,N('Debt Payoff'!$E$12))</f>
        <v/>
      </c>
      <c r="AD225" s="29">
        <f>AB225-AC225</f>
        <v/>
      </c>
      <c r="AE225" s="29">
        <f>MAX(0,MIN(AD225,$AQ225-SUMIF($C$4:$AP$4,"&lt;"&amp;AD$4,$C225:$AP225)))</f>
        <v/>
      </c>
      <c r="AF225" s="29">
        <f>ROUND(AD225-AE225,2)</f>
        <v/>
      </c>
      <c r="AG225" s="29">
        <f>N(AK224)*(1+N('Debt Payoff'!$D$13)/12)</f>
        <v/>
      </c>
      <c r="AH225" s="29">
        <f>MIN(AG225,N('Debt Payoff'!$E$13))</f>
        <v/>
      </c>
      <c r="AI225" s="29">
        <f>AG225-AH225</f>
        <v/>
      </c>
      <c r="AJ225" s="29">
        <f>MAX(0,MIN(AI225,$AQ225-SUMIF($C$4:$AP$4,"&lt;"&amp;AI$4,$C225:$AP225)))</f>
        <v/>
      </c>
      <c r="AK225" s="29">
        <f>ROUND(AI225-AJ225,2)</f>
        <v/>
      </c>
      <c r="AL225" s="29">
        <f>N(AP224)*(1+N('Debt Payoff'!$D$14)/12)</f>
        <v/>
      </c>
      <c r="AM225" s="29">
        <f>MIN(AL225,N('Debt Payoff'!$E$14))</f>
        <v/>
      </c>
      <c r="AN225" s="29">
        <f>AL225-AM225</f>
        <v/>
      </c>
      <c r="AO225" s="29">
        <f>MAX(0,MIN(AN225,$AQ225-SUMIF($C$4:$AP$4,"&lt;"&amp;AN$4,$C225:$AP225)))</f>
        <v/>
      </c>
      <c r="AP225" s="29">
        <f>ROUND(AN225-AO225,2)</f>
        <v/>
      </c>
      <c r="AQ225" s="29">
        <f>'Debt Payoff'!$C$19-(D225+I225+N225+S225+X225+AC225+AH225+AM225)</f>
        <v/>
      </c>
      <c r="AR225" s="29">
        <f>G225+L225+Q225+V225+AA225+AF225+AK225+AP225</f>
        <v/>
      </c>
      <c r="AS225" s="29">
        <f>D225+F225+I225+K225+N225+P225+S225+U225+X225+Z225+AC225+AE225+AH225+AJ225+AM225+AO225</f>
        <v/>
      </c>
      <c r="AT225" s="29">
        <f>(C225+H225+M225+R225+W225+AB225+AG225+AL225)-AR224</f>
        <v/>
      </c>
    </row>
    <row r="226">
      <c r="B226" t="n">
        <v>221</v>
      </c>
      <c r="C226" s="29">
        <f>N(G225)*(1+N('Debt Payoff'!$D$7)/12)</f>
        <v/>
      </c>
      <c r="D226" s="29">
        <f>MIN(C226,N('Debt Payoff'!$E$7))</f>
        <v/>
      </c>
      <c r="E226" s="29">
        <f>C226-D226</f>
        <v/>
      </c>
      <c r="F226" s="29">
        <f>MAX(0,MIN(E226,$AQ226-SUMIF($C$4:$AP$4,"&lt;"&amp;E$4,$C226:$AP226)))</f>
        <v/>
      </c>
      <c r="G226" s="29">
        <f>ROUND(E226-F226,2)</f>
        <v/>
      </c>
      <c r="H226" s="29">
        <f>N(L225)*(1+N('Debt Payoff'!$D$8)/12)</f>
        <v/>
      </c>
      <c r="I226" s="29">
        <f>MIN(H226,N('Debt Payoff'!$E$8))</f>
        <v/>
      </c>
      <c r="J226" s="29">
        <f>H226-I226</f>
        <v/>
      </c>
      <c r="K226" s="29">
        <f>MAX(0,MIN(J226,$AQ226-SUMIF($C$4:$AP$4,"&lt;"&amp;J$4,$C226:$AP226)))</f>
        <v/>
      </c>
      <c r="L226" s="29">
        <f>ROUND(J226-K226,2)</f>
        <v/>
      </c>
      <c r="M226" s="29">
        <f>N(Q225)*(1+N('Debt Payoff'!$D$9)/12)</f>
        <v/>
      </c>
      <c r="N226" s="29">
        <f>MIN(M226,N('Debt Payoff'!$E$9))</f>
        <v/>
      </c>
      <c r="O226" s="29">
        <f>M226-N226</f>
        <v/>
      </c>
      <c r="P226" s="29">
        <f>MAX(0,MIN(O226,$AQ226-SUMIF($C$4:$AP$4,"&lt;"&amp;O$4,$C226:$AP226)))</f>
        <v/>
      </c>
      <c r="Q226" s="29">
        <f>ROUND(O226-P226,2)</f>
        <v/>
      </c>
      <c r="R226" s="29">
        <f>N(V225)*(1+N('Debt Payoff'!$D$10)/12)</f>
        <v/>
      </c>
      <c r="S226" s="29">
        <f>MIN(R226,N('Debt Payoff'!$E$10))</f>
        <v/>
      </c>
      <c r="T226" s="29">
        <f>R226-S226</f>
        <v/>
      </c>
      <c r="U226" s="29">
        <f>MAX(0,MIN(T226,$AQ226-SUMIF($C$4:$AP$4,"&lt;"&amp;T$4,$C226:$AP226)))</f>
        <v/>
      </c>
      <c r="V226" s="29">
        <f>ROUND(T226-U226,2)</f>
        <v/>
      </c>
      <c r="W226" s="29">
        <f>N(AA225)*(1+N('Debt Payoff'!$D$11)/12)</f>
        <v/>
      </c>
      <c r="X226" s="29">
        <f>MIN(W226,N('Debt Payoff'!$E$11))</f>
        <v/>
      </c>
      <c r="Y226" s="29">
        <f>W226-X226</f>
        <v/>
      </c>
      <c r="Z226" s="29">
        <f>MAX(0,MIN(Y226,$AQ226-SUMIF($C$4:$AP$4,"&lt;"&amp;Y$4,$C226:$AP226)))</f>
        <v/>
      </c>
      <c r="AA226" s="29">
        <f>ROUND(Y226-Z226,2)</f>
        <v/>
      </c>
      <c r="AB226" s="29">
        <f>N(AF225)*(1+N('Debt Payoff'!$D$12)/12)</f>
        <v/>
      </c>
      <c r="AC226" s="29">
        <f>MIN(AB226,N('Debt Payoff'!$E$12))</f>
        <v/>
      </c>
      <c r="AD226" s="29">
        <f>AB226-AC226</f>
        <v/>
      </c>
      <c r="AE226" s="29">
        <f>MAX(0,MIN(AD226,$AQ226-SUMIF($C$4:$AP$4,"&lt;"&amp;AD$4,$C226:$AP226)))</f>
        <v/>
      </c>
      <c r="AF226" s="29">
        <f>ROUND(AD226-AE226,2)</f>
        <v/>
      </c>
      <c r="AG226" s="29">
        <f>N(AK225)*(1+N('Debt Payoff'!$D$13)/12)</f>
        <v/>
      </c>
      <c r="AH226" s="29">
        <f>MIN(AG226,N('Debt Payoff'!$E$13))</f>
        <v/>
      </c>
      <c r="AI226" s="29">
        <f>AG226-AH226</f>
        <v/>
      </c>
      <c r="AJ226" s="29">
        <f>MAX(0,MIN(AI226,$AQ226-SUMIF($C$4:$AP$4,"&lt;"&amp;AI$4,$C226:$AP226)))</f>
        <v/>
      </c>
      <c r="AK226" s="29">
        <f>ROUND(AI226-AJ226,2)</f>
        <v/>
      </c>
      <c r="AL226" s="29">
        <f>N(AP225)*(1+N('Debt Payoff'!$D$14)/12)</f>
        <v/>
      </c>
      <c r="AM226" s="29">
        <f>MIN(AL226,N('Debt Payoff'!$E$14))</f>
        <v/>
      </c>
      <c r="AN226" s="29">
        <f>AL226-AM226</f>
        <v/>
      </c>
      <c r="AO226" s="29">
        <f>MAX(0,MIN(AN226,$AQ226-SUMIF($C$4:$AP$4,"&lt;"&amp;AN$4,$C226:$AP226)))</f>
        <v/>
      </c>
      <c r="AP226" s="29">
        <f>ROUND(AN226-AO226,2)</f>
        <v/>
      </c>
      <c r="AQ226" s="29">
        <f>'Debt Payoff'!$C$19-(D226+I226+N226+S226+X226+AC226+AH226+AM226)</f>
        <v/>
      </c>
      <c r="AR226" s="29">
        <f>G226+L226+Q226+V226+AA226+AF226+AK226+AP226</f>
        <v/>
      </c>
      <c r="AS226" s="29">
        <f>D226+F226+I226+K226+N226+P226+S226+U226+X226+Z226+AC226+AE226+AH226+AJ226+AM226+AO226</f>
        <v/>
      </c>
      <c r="AT226" s="29">
        <f>(C226+H226+M226+R226+W226+AB226+AG226+AL226)-AR225</f>
        <v/>
      </c>
    </row>
    <row r="227">
      <c r="B227" t="n">
        <v>222</v>
      </c>
      <c r="C227" s="29">
        <f>N(G226)*(1+N('Debt Payoff'!$D$7)/12)</f>
        <v/>
      </c>
      <c r="D227" s="29">
        <f>MIN(C227,N('Debt Payoff'!$E$7))</f>
        <v/>
      </c>
      <c r="E227" s="29">
        <f>C227-D227</f>
        <v/>
      </c>
      <c r="F227" s="29">
        <f>MAX(0,MIN(E227,$AQ227-SUMIF($C$4:$AP$4,"&lt;"&amp;E$4,$C227:$AP227)))</f>
        <v/>
      </c>
      <c r="G227" s="29">
        <f>ROUND(E227-F227,2)</f>
        <v/>
      </c>
      <c r="H227" s="29">
        <f>N(L226)*(1+N('Debt Payoff'!$D$8)/12)</f>
        <v/>
      </c>
      <c r="I227" s="29">
        <f>MIN(H227,N('Debt Payoff'!$E$8))</f>
        <v/>
      </c>
      <c r="J227" s="29">
        <f>H227-I227</f>
        <v/>
      </c>
      <c r="K227" s="29">
        <f>MAX(0,MIN(J227,$AQ227-SUMIF($C$4:$AP$4,"&lt;"&amp;J$4,$C227:$AP227)))</f>
        <v/>
      </c>
      <c r="L227" s="29">
        <f>ROUND(J227-K227,2)</f>
        <v/>
      </c>
      <c r="M227" s="29">
        <f>N(Q226)*(1+N('Debt Payoff'!$D$9)/12)</f>
        <v/>
      </c>
      <c r="N227" s="29">
        <f>MIN(M227,N('Debt Payoff'!$E$9))</f>
        <v/>
      </c>
      <c r="O227" s="29">
        <f>M227-N227</f>
        <v/>
      </c>
      <c r="P227" s="29">
        <f>MAX(0,MIN(O227,$AQ227-SUMIF($C$4:$AP$4,"&lt;"&amp;O$4,$C227:$AP227)))</f>
        <v/>
      </c>
      <c r="Q227" s="29">
        <f>ROUND(O227-P227,2)</f>
        <v/>
      </c>
      <c r="R227" s="29">
        <f>N(V226)*(1+N('Debt Payoff'!$D$10)/12)</f>
        <v/>
      </c>
      <c r="S227" s="29">
        <f>MIN(R227,N('Debt Payoff'!$E$10))</f>
        <v/>
      </c>
      <c r="T227" s="29">
        <f>R227-S227</f>
        <v/>
      </c>
      <c r="U227" s="29">
        <f>MAX(0,MIN(T227,$AQ227-SUMIF($C$4:$AP$4,"&lt;"&amp;T$4,$C227:$AP227)))</f>
        <v/>
      </c>
      <c r="V227" s="29">
        <f>ROUND(T227-U227,2)</f>
        <v/>
      </c>
      <c r="W227" s="29">
        <f>N(AA226)*(1+N('Debt Payoff'!$D$11)/12)</f>
        <v/>
      </c>
      <c r="X227" s="29">
        <f>MIN(W227,N('Debt Payoff'!$E$11))</f>
        <v/>
      </c>
      <c r="Y227" s="29">
        <f>W227-X227</f>
        <v/>
      </c>
      <c r="Z227" s="29">
        <f>MAX(0,MIN(Y227,$AQ227-SUMIF($C$4:$AP$4,"&lt;"&amp;Y$4,$C227:$AP227)))</f>
        <v/>
      </c>
      <c r="AA227" s="29">
        <f>ROUND(Y227-Z227,2)</f>
        <v/>
      </c>
      <c r="AB227" s="29">
        <f>N(AF226)*(1+N('Debt Payoff'!$D$12)/12)</f>
        <v/>
      </c>
      <c r="AC227" s="29">
        <f>MIN(AB227,N('Debt Payoff'!$E$12))</f>
        <v/>
      </c>
      <c r="AD227" s="29">
        <f>AB227-AC227</f>
        <v/>
      </c>
      <c r="AE227" s="29">
        <f>MAX(0,MIN(AD227,$AQ227-SUMIF($C$4:$AP$4,"&lt;"&amp;AD$4,$C227:$AP227)))</f>
        <v/>
      </c>
      <c r="AF227" s="29">
        <f>ROUND(AD227-AE227,2)</f>
        <v/>
      </c>
      <c r="AG227" s="29">
        <f>N(AK226)*(1+N('Debt Payoff'!$D$13)/12)</f>
        <v/>
      </c>
      <c r="AH227" s="29">
        <f>MIN(AG227,N('Debt Payoff'!$E$13))</f>
        <v/>
      </c>
      <c r="AI227" s="29">
        <f>AG227-AH227</f>
        <v/>
      </c>
      <c r="AJ227" s="29">
        <f>MAX(0,MIN(AI227,$AQ227-SUMIF($C$4:$AP$4,"&lt;"&amp;AI$4,$C227:$AP227)))</f>
        <v/>
      </c>
      <c r="AK227" s="29">
        <f>ROUND(AI227-AJ227,2)</f>
        <v/>
      </c>
      <c r="AL227" s="29">
        <f>N(AP226)*(1+N('Debt Payoff'!$D$14)/12)</f>
        <v/>
      </c>
      <c r="AM227" s="29">
        <f>MIN(AL227,N('Debt Payoff'!$E$14))</f>
        <v/>
      </c>
      <c r="AN227" s="29">
        <f>AL227-AM227</f>
        <v/>
      </c>
      <c r="AO227" s="29">
        <f>MAX(0,MIN(AN227,$AQ227-SUMIF($C$4:$AP$4,"&lt;"&amp;AN$4,$C227:$AP227)))</f>
        <v/>
      </c>
      <c r="AP227" s="29">
        <f>ROUND(AN227-AO227,2)</f>
        <v/>
      </c>
      <c r="AQ227" s="29">
        <f>'Debt Payoff'!$C$19-(D227+I227+N227+S227+X227+AC227+AH227+AM227)</f>
        <v/>
      </c>
      <c r="AR227" s="29">
        <f>G227+L227+Q227+V227+AA227+AF227+AK227+AP227</f>
        <v/>
      </c>
      <c r="AS227" s="29">
        <f>D227+F227+I227+K227+N227+P227+S227+U227+X227+Z227+AC227+AE227+AH227+AJ227+AM227+AO227</f>
        <v/>
      </c>
      <c r="AT227" s="29">
        <f>(C227+H227+M227+R227+W227+AB227+AG227+AL227)-AR226</f>
        <v/>
      </c>
    </row>
    <row r="228">
      <c r="B228" t="n">
        <v>223</v>
      </c>
      <c r="C228" s="29">
        <f>N(G227)*(1+N('Debt Payoff'!$D$7)/12)</f>
        <v/>
      </c>
      <c r="D228" s="29">
        <f>MIN(C228,N('Debt Payoff'!$E$7))</f>
        <v/>
      </c>
      <c r="E228" s="29">
        <f>C228-D228</f>
        <v/>
      </c>
      <c r="F228" s="29">
        <f>MAX(0,MIN(E228,$AQ228-SUMIF($C$4:$AP$4,"&lt;"&amp;E$4,$C228:$AP228)))</f>
        <v/>
      </c>
      <c r="G228" s="29">
        <f>ROUND(E228-F228,2)</f>
        <v/>
      </c>
      <c r="H228" s="29">
        <f>N(L227)*(1+N('Debt Payoff'!$D$8)/12)</f>
        <v/>
      </c>
      <c r="I228" s="29">
        <f>MIN(H228,N('Debt Payoff'!$E$8))</f>
        <v/>
      </c>
      <c r="J228" s="29">
        <f>H228-I228</f>
        <v/>
      </c>
      <c r="K228" s="29">
        <f>MAX(0,MIN(J228,$AQ228-SUMIF($C$4:$AP$4,"&lt;"&amp;J$4,$C228:$AP228)))</f>
        <v/>
      </c>
      <c r="L228" s="29">
        <f>ROUND(J228-K228,2)</f>
        <v/>
      </c>
      <c r="M228" s="29">
        <f>N(Q227)*(1+N('Debt Payoff'!$D$9)/12)</f>
        <v/>
      </c>
      <c r="N228" s="29">
        <f>MIN(M228,N('Debt Payoff'!$E$9))</f>
        <v/>
      </c>
      <c r="O228" s="29">
        <f>M228-N228</f>
        <v/>
      </c>
      <c r="P228" s="29">
        <f>MAX(0,MIN(O228,$AQ228-SUMIF($C$4:$AP$4,"&lt;"&amp;O$4,$C228:$AP228)))</f>
        <v/>
      </c>
      <c r="Q228" s="29">
        <f>ROUND(O228-P228,2)</f>
        <v/>
      </c>
      <c r="R228" s="29">
        <f>N(V227)*(1+N('Debt Payoff'!$D$10)/12)</f>
        <v/>
      </c>
      <c r="S228" s="29">
        <f>MIN(R228,N('Debt Payoff'!$E$10))</f>
        <v/>
      </c>
      <c r="T228" s="29">
        <f>R228-S228</f>
        <v/>
      </c>
      <c r="U228" s="29">
        <f>MAX(0,MIN(T228,$AQ228-SUMIF($C$4:$AP$4,"&lt;"&amp;T$4,$C228:$AP228)))</f>
        <v/>
      </c>
      <c r="V228" s="29">
        <f>ROUND(T228-U228,2)</f>
        <v/>
      </c>
      <c r="W228" s="29">
        <f>N(AA227)*(1+N('Debt Payoff'!$D$11)/12)</f>
        <v/>
      </c>
      <c r="X228" s="29">
        <f>MIN(W228,N('Debt Payoff'!$E$11))</f>
        <v/>
      </c>
      <c r="Y228" s="29">
        <f>W228-X228</f>
        <v/>
      </c>
      <c r="Z228" s="29">
        <f>MAX(0,MIN(Y228,$AQ228-SUMIF($C$4:$AP$4,"&lt;"&amp;Y$4,$C228:$AP228)))</f>
        <v/>
      </c>
      <c r="AA228" s="29">
        <f>ROUND(Y228-Z228,2)</f>
        <v/>
      </c>
      <c r="AB228" s="29">
        <f>N(AF227)*(1+N('Debt Payoff'!$D$12)/12)</f>
        <v/>
      </c>
      <c r="AC228" s="29">
        <f>MIN(AB228,N('Debt Payoff'!$E$12))</f>
        <v/>
      </c>
      <c r="AD228" s="29">
        <f>AB228-AC228</f>
        <v/>
      </c>
      <c r="AE228" s="29">
        <f>MAX(0,MIN(AD228,$AQ228-SUMIF($C$4:$AP$4,"&lt;"&amp;AD$4,$C228:$AP228)))</f>
        <v/>
      </c>
      <c r="AF228" s="29">
        <f>ROUND(AD228-AE228,2)</f>
        <v/>
      </c>
      <c r="AG228" s="29">
        <f>N(AK227)*(1+N('Debt Payoff'!$D$13)/12)</f>
        <v/>
      </c>
      <c r="AH228" s="29">
        <f>MIN(AG228,N('Debt Payoff'!$E$13))</f>
        <v/>
      </c>
      <c r="AI228" s="29">
        <f>AG228-AH228</f>
        <v/>
      </c>
      <c r="AJ228" s="29">
        <f>MAX(0,MIN(AI228,$AQ228-SUMIF($C$4:$AP$4,"&lt;"&amp;AI$4,$C228:$AP228)))</f>
        <v/>
      </c>
      <c r="AK228" s="29">
        <f>ROUND(AI228-AJ228,2)</f>
        <v/>
      </c>
      <c r="AL228" s="29">
        <f>N(AP227)*(1+N('Debt Payoff'!$D$14)/12)</f>
        <v/>
      </c>
      <c r="AM228" s="29">
        <f>MIN(AL228,N('Debt Payoff'!$E$14))</f>
        <v/>
      </c>
      <c r="AN228" s="29">
        <f>AL228-AM228</f>
        <v/>
      </c>
      <c r="AO228" s="29">
        <f>MAX(0,MIN(AN228,$AQ228-SUMIF($C$4:$AP$4,"&lt;"&amp;AN$4,$C228:$AP228)))</f>
        <v/>
      </c>
      <c r="AP228" s="29">
        <f>ROUND(AN228-AO228,2)</f>
        <v/>
      </c>
      <c r="AQ228" s="29">
        <f>'Debt Payoff'!$C$19-(D228+I228+N228+S228+X228+AC228+AH228+AM228)</f>
        <v/>
      </c>
      <c r="AR228" s="29">
        <f>G228+L228+Q228+V228+AA228+AF228+AK228+AP228</f>
        <v/>
      </c>
      <c r="AS228" s="29">
        <f>D228+F228+I228+K228+N228+P228+S228+U228+X228+Z228+AC228+AE228+AH228+AJ228+AM228+AO228</f>
        <v/>
      </c>
      <c r="AT228" s="29">
        <f>(C228+H228+M228+R228+W228+AB228+AG228+AL228)-AR227</f>
        <v/>
      </c>
    </row>
    <row r="229">
      <c r="B229" t="n">
        <v>224</v>
      </c>
      <c r="C229" s="29">
        <f>N(G228)*(1+N('Debt Payoff'!$D$7)/12)</f>
        <v/>
      </c>
      <c r="D229" s="29">
        <f>MIN(C229,N('Debt Payoff'!$E$7))</f>
        <v/>
      </c>
      <c r="E229" s="29">
        <f>C229-D229</f>
        <v/>
      </c>
      <c r="F229" s="29">
        <f>MAX(0,MIN(E229,$AQ229-SUMIF($C$4:$AP$4,"&lt;"&amp;E$4,$C229:$AP229)))</f>
        <v/>
      </c>
      <c r="G229" s="29">
        <f>ROUND(E229-F229,2)</f>
        <v/>
      </c>
      <c r="H229" s="29">
        <f>N(L228)*(1+N('Debt Payoff'!$D$8)/12)</f>
        <v/>
      </c>
      <c r="I229" s="29">
        <f>MIN(H229,N('Debt Payoff'!$E$8))</f>
        <v/>
      </c>
      <c r="J229" s="29">
        <f>H229-I229</f>
        <v/>
      </c>
      <c r="K229" s="29">
        <f>MAX(0,MIN(J229,$AQ229-SUMIF($C$4:$AP$4,"&lt;"&amp;J$4,$C229:$AP229)))</f>
        <v/>
      </c>
      <c r="L229" s="29">
        <f>ROUND(J229-K229,2)</f>
        <v/>
      </c>
      <c r="M229" s="29">
        <f>N(Q228)*(1+N('Debt Payoff'!$D$9)/12)</f>
        <v/>
      </c>
      <c r="N229" s="29">
        <f>MIN(M229,N('Debt Payoff'!$E$9))</f>
        <v/>
      </c>
      <c r="O229" s="29">
        <f>M229-N229</f>
        <v/>
      </c>
      <c r="P229" s="29">
        <f>MAX(0,MIN(O229,$AQ229-SUMIF($C$4:$AP$4,"&lt;"&amp;O$4,$C229:$AP229)))</f>
        <v/>
      </c>
      <c r="Q229" s="29">
        <f>ROUND(O229-P229,2)</f>
        <v/>
      </c>
      <c r="R229" s="29">
        <f>N(V228)*(1+N('Debt Payoff'!$D$10)/12)</f>
        <v/>
      </c>
      <c r="S229" s="29">
        <f>MIN(R229,N('Debt Payoff'!$E$10))</f>
        <v/>
      </c>
      <c r="T229" s="29">
        <f>R229-S229</f>
        <v/>
      </c>
      <c r="U229" s="29">
        <f>MAX(0,MIN(T229,$AQ229-SUMIF($C$4:$AP$4,"&lt;"&amp;T$4,$C229:$AP229)))</f>
        <v/>
      </c>
      <c r="V229" s="29">
        <f>ROUND(T229-U229,2)</f>
        <v/>
      </c>
      <c r="W229" s="29">
        <f>N(AA228)*(1+N('Debt Payoff'!$D$11)/12)</f>
        <v/>
      </c>
      <c r="X229" s="29">
        <f>MIN(W229,N('Debt Payoff'!$E$11))</f>
        <v/>
      </c>
      <c r="Y229" s="29">
        <f>W229-X229</f>
        <v/>
      </c>
      <c r="Z229" s="29">
        <f>MAX(0,MIN(Y229,$AQ229-SUMIF($C$4:$AP$4,"&lt;"&amp;Y$4,$C229:$AP229)))</f>
        <v/>
      </c>
      <c r="AA229" s="29">
        <f>ROUND(Y229-Z229,2)</f>
        <v/>
      </c>
      <c r="AB229" s="29">
        <f>N(AF228)*(1+N('Debt Payoff'!$D$12)/12)</f>
        <v/>
      </c>
      <c r="AC229" s="29">
        <f>MIN(AB229,N('Debt Payoff'!$E$12))</f>
        <v/>
      </c>
      <c r="AD229" s="29">
        <f>AB229-AC229</f>
        <v/>
      </c>
      <c r="AE229" s="29">
        <f>MAX(0,MIN(AD229,$AQ229-SUMIF($C$4:$AP$4,"&lt;"&amp;AD$4,$C229:$AP229)))</f>
        <v/>
      </c>
      <c r="AF229" s="29">
        <f>ROUND(AD229-AE229,2)</f>
        <v/>
      </c>
      <c r="AG229" s="29">
        <f>N(AK228)*(1+N('Debt Payoff'!$D$13)/12)</f>
        <v/>
      </c>
      <c r="AH229" s="29">
        <f>MIN(AG229,N('Debt Payoff'!$E$13))</f>
        <v/>
      </c>
      <c r="AI229" s="29">
        <f>AG229-AH229</f>
        <v/>
      </c>
      <c r="AJ229" s="29">
        <f>MAX(0,MIN(AI229,$AQ229-SUMIF($C$4:$AP$4,"&lt;"&amp;AI$4,$C229:$AP229)))</f>
        <v/>
      </c>
      <c r="AK229" s="29">
        <f>ROUND(AI229-AJ229,2)</f>
        <v/>
      </c>
      <c r="AL229" s="29">
        <f>N(AP228)*(1+N('Debt Payoff'!$D$14)/12)</f>
        <v/>
      </c>
      <c r="AM229" s="29">
        <f>MIN(AL229,N('Debt Payoff'!$E$14))</f>
        <v/>
      </c>
      <c r="AN229" s="29">
        <f>AL229-AM229</f>
        <v/>
      </c>
      <c r="AO229" s="29">
        <f>MAX(0,MIN(AN229,$AQ229-SUMIF($C$4:$AP$4,"&lt;"&amp;AN$4,$C229:$AP229)))</f>
        <v/>
      </c>
      <c r="AP229" s="29">
        <f>ROUND(AN229-AO229,2)</f>
        <v/>
      </c>
      <c r="AQ229" s="29">
        <f>'Debt Payoff'!$C$19-(D229+I229+N229+S229+X229+AC229+AH229+AM229)</f>
        <v/>
      </c>
      <c r="AR229" s="29">
        <f>G229+L229+Q229+V229+AA229+AF229+AK229+AP229</f>
        <v/>
      </c>
      <c r="AS229" s="29">
        <f>D229+F229+I229+K229+N229+P229+S229+U229+X229+Z229+AC229+AE229+AH229+AJ229+AM229+AO229</f>
        <v/>
      </c>
      <c r="AT229" s="29">
        <f>(C229+H229+M229+R229+W229+AB229+AG229+AL229)-AR228</f>
        <v/>
      </c>
    </row>
    <row r="230">
      <c r="B230" t="n">
        <v>225</v>
      </c>
      <c r="C230" s="29">
        <f>N(G229)*(1+N('Debt Payoff'!$D$7)/12)</f>
        <v/>
      </c>
      <c r="D230" s="29">
        <f>MIN(C230,N('Debt Payoff'!$E$7))</f>
        <v/>
      </c>
      <c r="E230" s="29">
        <f>C230-D230</f>
        <v/>
      </c>
      <c r="F230" s="29">
        <f>MAX(0,MIN(E230,$AQ230-SUMIF($C$4:$AP$4,"&lt;"&amp;E$4,$C230:$AP230)))</f>
        <v/>
      </c>
      <c r="G230" s="29">
        <f>ROUND(E230-F230,2)</f>
        <v/>
      </c>
      <c r="H230" s="29">
        <f>N(L229)*(1+N('Debt Payoff'!$D$8)/12)</f>
        <v/>
      </c>
      <c r="I230" s="29">
        <f>MIN(H230,N('Debt Payoff'!$E$8))</f>
        <v/>
      </c>
      <c r="J230" s="29">
        <f>H230-I230</f>
        <v/>
      </c>
      <c r="K230" s="29">
        <f>MAX(0,MIN(J230,$AQ230-SUMIF($C$4:$AP$4,"&lt;"&amp;J$4,$C230:$AP230)))</f>
        <v/>
      </c>
      <c r="L230" s="29">
        <f>ROUND(J230-K230,2)</f>
        <v/>
      </c>
      <c r="M230" s="29">
        <f>N(Q229)*(1+N('Debt Payoff'!$D$9)/12)</f>
        <v/>
      </c>
      <c r="N230" s="29">
        <f>MIN(M230,N('Debt Payoff'!$E$9))</f>
        <v/>
      </c>
      <c r="O230" s="29">
        <f>M230-N230</f>
        <v/>
      </c>
      <c r="P230" s="29">
        <f>MAX(0,MIN(O230,$AQ230-SUMIF($C$4:$AP$4,"&lt;"&amp;O$4,$C230:$AP230)))</f>
        <v/>
      </c>
      <c r="Q230" s="29">
        <f>ROUND(O230-P230,2)</f>
        <v/>
      </c>
      <c r="R230" s="29">
        <f>N(V229)*(1+N('Debt Payoff'!$D$10)/12)</f>
        <v/>
      </c>
      <c r="S230" s="29">
        <f>MIN(R230,N('Debt Payoff'!$E$10))</f>
        <v/>
      </c>
      <c r="T230" s="29">
        <f>R230-S230</f>
        <v/>
      </c>
      <c r="U230" s="29">
        <f>MAX(0,MIN(T230,$AQ230-SUMIF($C$4:$AP$4,"&lt;"&amp;T$4,$C230:$AP230)))</f>
        <v/>
      </c>
      <c r="V230" s="29">
        <f>ROUND(T230-U230,2)</f>
        <v/>
      </c>
      <c r="W230" s="29">
        <f>N(AA229)*(1+N('Debt Payoff'!$D$11)/12)</f>
        <v/>
      </c>
      <c r="X230" s="29">
        <f>MIN(W230,N('Debt Payoff'!$E$11))</f>
        <v/>
      </c>
      <c r="Y230" s="29">
        <f>W230-X230</f>
        <v/>
      </c>
      <c r="Z230" s="29">
        <f>MAX(0,MIN(Y230,$AQ230-SUMIF($C$4:$AP$4,"&lt;"&amp;Y$4,$C230:$AP230)))</f>
        <v/>
      </c>
      <c r="AA230" s="29">
        <f>ROUND(Y230-Z230,2)</f>
        <v/>
      </c>
      <c r="AB230" s="29">
        <f>N(AF229)*(1+N('Debt Payoff'!$D$12)/12)</f>
        <v/>
      </c>
      <c r="AC230" s="29">
        <f>MIN(AB230,N('Debt Payoff'!$E$12))</f>
        <v/>
      </c>
      <c r="AD230" s="29">
        <f>AB230-AC230</f>
        <v/>
      </c>
      <c r="AE230" s="29">
        <f>MAX(0,MIN(AD230,$AQ230-SUMIF($C$4:$AP$4,"&lt;"&amp;AD$4,$C230:$AP230)))</f>
        <v/>
      </c>
      <c r="AF230" s="29">
        <f>ROUND(AD230-AE230,2)</f>
        <v/>
      </c>
      <c r="AG230" s="29">
        <f>N(AK229)*(1+N('Debt Payoff'!$D$13)/12)</f>
        <v/>
      </c>
      <c r="AH230" s="29">
        <f>MIN(AG230,N('Debt Payoff'!$E$13))</f>
        <v/>
      </c>
      <c r="AI230" s="29">
        <f>AG230-AH230</f>
        <v/>
      </c>
      <c r="AJ230" s="29">
        <f>MAX(0,MIN(AI230,$AQ230-SUMIF($C$4:$AP$4,"&lt;"&amp;AI$4,$C230:$AP230)))</f>
        <v/>
      </c>
      <c r="AK230" s="29">
        <f>ROUND(AI230-AJ230,2)</f>
        <v/>
      </c>
      <c r="AL230" s="29">
        <f>N(AP229)*(1+N('Debt Payoff'!$D$14)/12)</f>
        <v/>
      </c>
      <c r="AM230" s="29">
        <f>MIN(AL230,N('Debt Payoff'!$E$14))</f>
        <v/>
      </c>
      <c r="AN230" s="29">
        <f>AL230-AM230</f>
        <v/>
      </c>
      <c r="AO230" s="29">
        <f>MAX(0,MIN(AN230,$AQ230-SUMIF($C$4:$AP$4,"&lt;"&amp;AN$4,$C230:$AP230)))</f>
        <v/>
      </c>
      <c r="AP230" s="29">
        <f>ROUND(AN230-AO230,2)</f>
        <v/>
      </c>
      <c r="AQ230" s="29">
        <f>'Debt Payoff'!$C$19-(D230+I230+N230+S230+X230+AC230+AH230+AM230)</f>
        <v/>
      </c>
      <c r="AR230" s="29">
        <f>G230+L230+Q230+V230+AA230+AF230+AK230+AP230</f>
        <v/>
      </c>
      <c r="AS230" s="29">
        <f>D230+F230+I230+K230+N230+P230+S230+U230+X230+Z230+AC230+AE230+AH230+AJ230+AM230+AO230</f>
        <v/>
      </c>
      <c r="AT230" s="29">
        <f>(C230+H230+M230+R230+W230+AB230+AG230+AL230)-AR229</f>
        <v/>
      </c>
    </row>
    <row r="231">
      <c r="B231" t="n">
        <v>226</v>
      </c>
      <c r="C231" s="29">
        <f>N(G230)*(1+N('Debt Payoff'!$D$7)/12)</f>
        <v/>
      </c>
      <c r="D231" s="29">
        <f>MIN(C231,N('Debt Payoff'!$E$7))</f>
        <v/>
      </c>
      <c r="E231" s="29">
        <f>C231-D231</f>
        <v/>
      </c>
      <c r="F231" s="29">
        <f>MAX(0,MIN(E231,$AQ231-SUMIF($C$4:$AP$4,"&lt;"&amp;E$4,$C231:$AP231)))</f>
        <v/>
      </c>
      <c r="G231" s="29">
        <f>ROUND(E231-F231,2)</f>
        <v/>
      </c>
      <c r="H231" s="29">
        <f>N(L230)*(1+N('Debt Payoff'!$D$8)/12)</f>
        <v/>
      </c>
      <c r="I231" s="29">
        <f>MIN(H231,N('Debt Payoff'!$E$8))</f>
        <v/>
      </c>
      <c r="J231" s="29">
        <f>H231-I231</f>
        <v/>
      </c>
      <c r="K231" s="29">
        <f>MAX(0,MIN(J231,$AQ231-SUMIF($C$4:$AP$4,"&lt;"&amp;J$4,$C231:$AP231)))</f>
        <v/>
      </c>
      <c r="L231" s="29">
        <f>ROUND(J231-K231,2)</f>
        <v/>
      </c>
      <c r="M231" s="29">
        <f>N(Q230)*(1+N('Debt Payoff'!$D$9)/12)</f>
        <v/>
      </c>
      <c r="N231" s="29">
        <f>MIN(M231,N('Debt Payoff'!$E$9))</f>
        <v/>
      </c>
      <c r="O231" s="29">
        <f>M231-N231</f>
        <v/>
      </c>
      <c r="P231" s="29">
        <f>MAX(0,MIN(O231,$AQ231-SUMIF($C$4:$AP$4,"&lt;"&amp;O$4,$C231:$AP231)))</f>
        <v/>
      </c>
      <c r="Q231" s="29">
        <f>ROUND(O231-P231,2)</f>
        <v/>
      </c>
      <c r="R231" s="29">
        <f>N(V230)*(1+N('Debt Payoff'!$D$10)/12)</f>
        <v/>
      </c>
      <c r="S231" s="29">
        <f>MIN(R231,N('Debt Payoff'!$E$10))</f>
        <v/>
      </c>
      <c r="T231" s="29">
        <f>R231-S231</f>
        <v/>
      </c>
      <c r="U231" s="29">
        <f>MAX(0,MIN(T231,$AQ231-SUMIF($C$4:$AP$4,"&lt;"&amp;T$4,$C231:$AP231)))</f>
        <v/>
      </c>
      <c r="V231" s="29">
        <f>ROUND(T231-U231,2)</f>
        <v/>
      </c>
      <c r="W231" s="29">
        <f>N(AA230)*(1+N('Debt Payoff'!$D$11)/12)</f>
        <v/>
      </c>
      <c r="X231" s="29">
        <f>MIN(W231,N('Debt Payoff'!$E$11))</f>
        <v/>
      </c>
      <c r="Y231" s="29">
        <f>W231-X231</f>
        <v/>
      </c>
      <c r="Z231" s="29">
        <f>MAX(0,MIN(Y231,$AQ231-SUMIF($C$4:$AP$4,"&lt;"&amp;Y$4,$C231:$AP231)))</f>
        <v/>
      </c>
      <c r="AA231" s="29">
        <f>ROUND(Y231-Z231,2)</f>
        <v/>
      </c>
      <c r="AB231" s="29">
        <f>N(AF230)*(1+N('Debt Payoff'!$D$12)/12)</f>
        <v/>
      </c>
      <c r="AC231" s="29">
        <f>MIN(AB231,N('Debt Payoff'!$E$12))</f>
        <v/>
      </c>
      <c r="AD231" s="29">
        <f>AB231-AC231</f>
        <v/>
      </c>
      <c r="AE231" s="29">
        <f>MAX(0,MIN(AD231,$AQ231-SUMIF($C$4:$AP$4,"&lt;"&amp;AD$4,$C231:$AP231)))</f>
        <v/>
      </c>
      <c r="AF231" s="29">
        <f>ROUND(AD231-AE231,2)</f>
        <v/>
      </c>
      <c r="AG231" s="29">
        <f>N(AK230)*(1+N('Debt Payoff'!$D$13)/12)</f>
        <v/>
      </c>
      <c r="AH231" s="29">
        <f>MIN(AG231,N('Debt Payoff'!$E$13))</f>
        <v/>
      </c>
      <c r="AI231" s="29">
        <f>AG231-AH231</f>
        <v/>
      </c>
      <c r="AJ231" s="29">
        <f>MAX(0,MIN(AI231,$AQ231-SUMIF($C$4:$AP$4,"&lt;"&amp;AI$4,$C231:$AP231)))</f>
        <v/>
      </c>
      <c r="AK231" s="29">
        <f>ROUND(AI231-AJ231,2)</f>
        <v/>
      </c>
      <c r="AL231" s="29">
        <f>N(AP230)*(1+N('Debt Payoff'!$D$14)/12)</f>
        <v/>
      </c>
      <c r="AM231" s="29">
        <f>MIN(AL231,N('Debt Payoff'!$E$14))</f>
        <v/>
      </c>
      <c r="AN231" s="29">
        <f>AL231-AM231</f>
        <v/>
      </c>
      <c r="AO231" s="29">
        <f>MAX(0,MIN(AN231,$AQ231-SUMIF($C$4:$AP$4,"&lt;"&amp;AN$4,$C231:$AP231)))</f>
        <v/>
      </c>
      <c r="AP231" s="29">
        <f>ROUND(AN231-AO231,2)</f>
        <v/>
      </c>
      <c r="AQ231" s="29">
        <f>'Debt Payoff'!$C$19-(D231+I231+N231+S231+X231+AC231+AH231+AM231)</f>
        <v/>
      </c>
      <c r="AR231" s="29">
        <f>G231+L231+Q231+V231+AA231+AF231+AK231+AP231</f>
        <v/>
      </c>
      <c r="AS231" s="29">
        <f>D231+F231+I231+K231+N231+P231+S231+U231+X231+Z231+AC231+AE231+AH231+AJ231+AM231+AO231</f>
        <v/>
      </c>
      <c r="AT231" s="29">
        <f>(C231+H231+M231+R231+W231+AB231+AG231+AL231)-AR230</f>
        <v/>
      </c>
    </row>
    <row r="232">
      <c r="B232" t="n">
        <v>227</v>
      </c>
      <c r="C232" s="29">
        <f>N(G231)*(1+N('Debt Payoff'!$D$7)/12)</f>
        <v/>
      </c>
      <c r="D232" s="29">
        <f>MIN(C232,N('Debt Payoff'!$E$7))</f>
        <v/>
      </c>
      <c r="E232" s="29">
        <f>C232-D232</f>
        <v/>
      </c>
      <c r="F232" s="29">
        <f>MAX(0,MIN(E232,$AQ232-SUMIF($C$4:$AP$4,"&lt;"&amp;E$4,$C232:$AP232)))</f>
        <v/>
      </c>
      <c r="G232" s="29">
        <f>ROUND(E232-F232,2)</f>
        <v/>
      </c>
      <c r="H232" s="29">
        <f>N(L231)*(1+N('Debt Payoff'!$D$8)/12)</f>
        <v/>
      </c>
      <c r="I232" s="29">
        <f>MIN(H232,N('Debt Payoff'!$E$8))</f>
        <v/>
      </c>
      <c r="J232" s="29">
        <f>H232-I232</f>
        <v/>
      </c>
      <c r="K232" s="29">
        <f>MAX(0,MIN(J232,$AQ232-SUMIF($C$4:$AP$4,"&lt;"&amp;J$4,$C232:$AP232)))</f>
        <v/>
      </c>
      <c r="L232" s="29">
        <f>ROUND(J232-K232,2)</f>
        <v/>
      </c>
      <c r="M232" s="29">
        <f>N(Q231)*(1+N('Debt Payoff'!$D$9)/12)</f>
        <v/>
      </c>
      <c r="N232" s="29">
        <f>MIN(M232,N('Debt Payoff'!$E$9))</f>
        <v/>
      </c>
      <c r="O232" s="29">
        <f>M232-N232</f>
        <v/>
      </c>
      <c r="P232" s="29">
        <f>MAX(0,MIN(O232,$AQ232-SUMIF($C$4:$AP$4,"&lt;"&amp;O$4,$C232:$AP232)))</f>
        <v/>
      </c>
      <c r="Q232" s="29">
        <f>ROUND(O232-P232,2)</f>
        <v/>
      </c>
      <c r="R232" s="29">
        <f>N(V231)*(1+N('Debt Payoff'!$D$10)/12)</f>
        <v/>
      </c>
      <c r="S232" s="29">
        <f>MIN(R232,N('Debt Payoff'!$E$10))</f>
        <v/>
      </c>
      <c r="T232" s="29">
        <f>R232-S232</f>
        <v/>
      </c>
      <c r="U232" s="29">
        <f>MAX(0,MIN(T232,$AQ232-SUMIF($C$4:$AP$4,"&lt;"&amp;T$4,$C232:$AP232)))</f>
        <v/>
      </c>
      <c r="V232" s="29">
        <f>ROUND(T232-U232,2)</f>
        <v/>
      </c>
      <c r="W232" s="29">
        <f>N(AA231)*(1+N('Debt Payoff'!$D$11)/12)</f>
        <v/>
      </c>
      <c r="X232" s="29">
        <f>MIN(W232,N('Debt Payoff'!$E$11))</f>
        <v/>
      </c>
      <c r="Y232" s="29">
        <f>W232-X232</f>
        <v/>
      </c>
      <c r="Z232" s="29">
        <f>MAX(0,MIN(Y232,$AQ232-SUMIF($C$4:$AP$4,"&lt;"&amp;Y$4,$C232:$AP232)))</f>
        <v/>
      </c>
      <c r="AA232" s="29">
        <f>ROUND(Y232-Z232,2)</f>
        <v/>
      </c>
      <c r="AB232" s="29">
        <f>N(AF231)*(1+N('Debt Payoff'!$D$12)/12)</f>
        <v/>
      </c>
      <c r="AC232" s="29">
        <f>MIN(AB232,N('Debt Payoff'!$E$12))</f>
        <v/>
      </c>
      <c r="AD232" s="29">
        <f>AB232-AC232</f>
        <v/>
      </c>
      <c r="AE232" s="29">
        <f>MAX(0,MIN(AD232,$AQ232-SUMIF($C$4:$AP$4,"&lt;"&amp;AD$4,$C232:$AP232)))</f>
        <v/>
      </c>
      <c r="AF232" s="29">
        <f>ROUND(AD232-AE232,2)</f>
        <v/>
      </c>
      <c r="AG232" s="29">
        <f>N(AK231)*(1+N('Debt Payoff'!$D$13)/12)</f>
        <v/>
      </c>
      <c r="AH232" s="29">
        <f>MIN(AG232,N('Debt Payoff'!$E$13))</f>
        <v/>
      </c>
      <c r="AI232" s="29">
        <f>AG232-AH232</f>
        <v/>
      </c>
      <c r="AJ232" s="29">
        <f>MAX(0,MIN(AI232,$AQ232-SUMIF($C$4:$AP$4,"&lt;"&amp;AI$4,$C232:$AP232)))</f>
        <v/>
      </c>
      <c r="AK232" s="29">
        <f>ROUND(AI232-AJ232,2)</f>
        <v/>
      </c>
      <c r="AL232" s="29">
        <f>N(AP231)*(1+N('Debt Payoff'!$D$14)/12)</f>
        <v/>
      </c>
      <c r="AM232" s="29">
        <f>MIN(AL232,N('Debt Payoff'!$E$14))</f>
        <v/>
      </c>
      <c r="AN232" s="29">
        <f>AL232-AM232</f>
        <v/>
      </c>
      <c r="AO232" s="29">
        <f>MAX(0,MIN(AN232,$AQ232-SUMIF($C$4:$AP$4,"&lt;"&amp;AN$4,$C232:$AP232)))</f>
        <v/>
      </c>
      <c r="AP232" s="29">
        <f>ROUND(AN232-AO232,2)</f>
        <v/>
      </c>
      <c r="AQ232" s="29">
        <f>'Debt Payoff'!$C$19-(D232+I232+N232+S232+X232+AC232+AH232+AM232)</f>
        <v/>
      </c>
      <c r="AR232" s="29">
        <f>G232+L232+Q232+V232+AA232+AF232+AK232+AP232</f>
        <v/>
      </c>
      <c r="AS232" s="29">
        <f>D232+F232+I232+K232+N232+P232+S232+U232+X232+Z232+AC232+AE232+AH232+AJ232+AM232+AO232</f>
        <v/>
      </c>
      <c r="AT232" s="29">
        <f>(C232+H232+M232+R232+W232+AB232+AG232+AL232)-AR231</f>
        <v/>
      </c>
    </row>
    <row r="233">
      <c r="B233" t="n">
        <v>228</v>
      </c>
      <c r="C233" s="29">
        <f>N(G232)*(1+N('Debt Payoff'!$D$7)/12)</f>
        <v/>
      </c>
      <c r="D233" s="29">
        <f>MIN(C233,N('Debt Payoff'!$E$7))</f>
        <v/>
      </c>
      <c r="E233" s="29">
        <f>C233-D233</f>
        <v/>
      </c>
      <c r="F233" s="29">
        <f>MAX(0,MIN(E233,$AQ233-SUMIF($C$4:$AP$4,"&lt;"&amp;E$4,$C233:$AP233)))</f>
        <v/>
      </c>
      <c r="G233" s="29">
        <f>ROUND(E233-F233,2)</f>
        <v/>
      </c>
      <c r="H233" s="29">
        <f>N(L232)*(1+N('Debt Payoff'!$D$8)/12)</f>
        <v/>
      </c>
      <c r="I233" s="29">
        <f>MIN(H233,N('Debt Payoff'!$E$8))</f>
        <v/>
      </c>
      <c r="J233" s="29">
        <f>H233-I233</f>
        <v/>
      </c>
      <c r="K233" s="29">
        <f>MAX(0,MIN(J233,$AQ233-SUMIF($C$4:$AP$4,"&lt;"&amp;J$4,$C233:$AP233)))</f>
        <v/>
      </c>
      <c r="L233" s="29">
        <f>ROUND(J233-K233,2)</f>
        <v/>
      </c>
      <c r="M233" s="29">
        <f>N(Q232)*(1+N('Debt Payoff'!$D$9)/12)</f>
        <v/>
      </c>
      <c r="N233" s="29">
        <f>MIN(M233,N('Debt Payoff'!$E$9))</f>
        <v/>
      </c>
      <c r="O233" s="29">
        <f>M233-N233</f>
        <v/>
      </c>
      <c r="P233" s="29">
        <f>MAX(0,MIN(O233,$AQ233-SUMIF($C$4:$AP$4,"&lt;"&amp;O$4,$C233:$AP233)))</f>
        <v/>
      </c>
      <c r="Q233" s="29">
        <f>ROUND(O233-P233,2)</f>
        <v/>
      </c>
      <c r="R233" s="29">
        <f>N(V232)*(1+N('Debt Payoff'!$D$10)/12)</f>
        <v/>
      </c>
      <c r="S233" s="29">
        <f>MIN(R233,N('Debt Payoff'!$E$10))</f>
        <v/>
      </c>
      <c r="T233" s="29">
        <f>R233-S233</f>
        <v/>
      </c>
      <c r="U233" s="29">
        <f>MAX(0,MIN(T233,$AQ233-SUMIF($C$4:$AP$4,"&lt;"&amp;T$4,$C233:$AP233)))</f>
        <v/>
      </c>
      <c r="V233" s="29">
        <f>ROUND(T233-U233,2)</f>
        <v/>
      </c>
      <c r="W233" s="29">
        <f>N(AA232)*(1+N('Debt Payoff'!$D$11)/12)</f>
        <v/>
      </c>
      <c r="X233" s="29">
        <f>MIN(W233,N('Debt Payoff'!$E$11))</f>
        <v/>
      </c>
      <c r="Y233" s="29">
        <f>W233-X233</f>
        <v/>
      </c>
      <c r="Z233" s="29">
        <f>MAX(0,MIN(Y233,$AQ233-SUMIF($C$4:$AP$4,"&lt;"&amp;Y$4,$C233:$AP233)))</f>
        <v/>
      </c>
      <c r="AA233" s="29">
        <f>ROUND(Y233-Z233,2)</f>
        <v/>
      </c>
      <c r="AB233" s="29">
        <f>N(AF232)*(1+N('Debt Payoff'!$D$12)/12)</f>
        <v/>
      </c>
      <c r="AC233" s="29">
        <f>MIN(AB233,N('Debt Payoff'!$E$12))</f>
        <v/>
      </c>
      <c r="AD233" s="29">
        <f>AB233-AC233</f>
        <v/>
      </c>
      <c r="AE233" s="29">
        <f>MAX(0,MIN(AD233,$AQ233-SUMIF($C$4:$AP$4,"&lt;"&amp;AD$4,$C233:$AP233)))</f>
        <v/>
      </c>
      <c r="AF233" s="29">
        <f>ROUND(AD233-AE233,2)</f>
        <v/>
      </c>
      <c r="AG233" s="29">
        <f>N(AK232)*(1+N('Debt Payoff'!$D$13)/12)</f>
        <v/>
      </c>
      <c r="AH233" s="29">
        <f>MIN(AG233,N('Debt Payoff'!$E$13))</f>
        <v/>
      </c>
      <c r="AI233" s="29">
        <f>AG233-AH233</f>
        <v/>
      </c>
      <c r="AJ233" s="29">
        <f>MAX(0,MIN(AI233,$AQ233-SUMIF($C$4:$AP$4,"&lt;"&amp;AI$4,$C233:$AP233)))</f>
        <v/>
      </c>
      <c r="AK233" s="29">
        <f>ROUND(AI233-AJ233,2)</f>
        <v/>
      </c>
      <c r="AL233" s="29">
        <f>N(AP232)*(1+N('Debt Payoff'!$D$14)/12)</f>
        <v/>
      </c>
      <c r="AM233" s="29">
        <f>MIN(AL233,N('Debt Payoff'!$E$14))</f>
        <v/>
      </c>
      <c r="AN233" s="29">
        <f>AL233-AM233</f>
        <v/>
      </c>
      <c r="AO233" s="29">
        <f>MAX(0,MIN(AN233,$AQ233-SUMIF($C$4:$AP$4,"&lt;"&amp;AN$4,$C233:$AP233)))</f>
        <v/>
      </c>
      <c r="AP233" s="29">
        <f>ROUND(AN233-AO233,2)</f>
        <v/>
      </c>
      <c r="AQ233" s="29">
        <f>'Debt Payoff'!$C$19-(D233+I233+N233+S233+X233+AC233+AH233+AM233)</f>
        <v/>
      </c>
      <c r="AR233" s="29">
        <f>G233+L233+Q233+V233+AA233+AF233+AK233+AP233</f>
        <v/>
      </c>
      <c r="AS233" s="29">
        <f>D233+F233+I233+K233+N233+P233+S233+U233+X233+Z233+AC233+AE233+AH233+AJ233+AM233+AO233</f>
        <v/>
      </c>
      <c r="AT233" s="29">
        <f>(C233+H233+M233+R233+W233+AB233+AG233+AL233)-AR232</f>
        <v/>
      </c>
    </row>
    <row r="234">
      <c r="B234" t="n">
        <v>229</v>
      </c>
      <c r="C234" s="29">
        <f>N(G233)*(1+N('Debt Payoff'!$D$7)/12)</f>
        <v/>
      </c>
      <c r="D234" s="29">
        <f>MIN(C234,N('Debt Payoff'!$E$7))</f>
        <v/>
      </c>
      <c r="E234" s="29">
        <f>C234-D234</f>
        <v/>
      </c>
      <c r="F234" s="29">
        <f>MAX(0,MIN(E234,$AQ234-SUMIF($C$4:$AP$4,"&lt;"&amp;E$4,$C234:$AP234)))</f>
        <v/>
      </c>
      <c r="G234" s="29">
        <f>ROUND(E234-F234,2)</f>
        <v/>
      </c>
      <c r="H234" s="29">
        <f>N(L233)*(1+N('Debt Payoff'!$D$8)/12)</f>
        <v/>
      </c>
      <c r="I234" s="29">
        <f>MIN(H234,N('Debt Payoff'!$E$8))</f>
        <v/>
      </c>
      <c r="J234" s="29">
        <f>H234-I234</f>
        <v/>
      </c>
      <c r="K234" s="29">
        <f>MAX(0,MIN(J234,$AQ234-SUMIF($C$4:$AP$4,"&lt;"&amp;J$4,$C234:$AP234)))</f>
        <v/>
      </c>
      <c r="L234" s="29">
        <f>ROUND(J234-K234,2)</f>
        <v/>
      </c>
      <c r="M234" s="29">
        <f>N(Q233)*(1+N('Debt Payoff'!$D$9)/12)</f>
        <v/>
      </c>
      <c r="N234" s="29">
        <f>MIN(M234,N('Debt Payoff'!$E$9))</f>
        <v/>
      </c>
      <c r="O234" s="29">
        <f>M234-N234</f>
        <v/>
      </c>
      <c r="P234" s="29">
        <f>MAX(0,MIN(O234,$AQ234-SUMIF($C$4:$AP$4,"&lt;"&amp;O$4,$C234:$AP234)))</f>
        <v/>
      </c>
      <c r="Q234" s="29">
        <f>ROUND(O234-P234,2)</f>
        <v/>
      </c>
      <c r="R234" s="29">
        <f>N(V233)*(1+N('Debt Payoff'!$D$10)/12)</f>
        <v/>
      </c>
      <c r="S234" s="29">
        <f>MIN(R234,N('Debt Payoff'!$E$10))</f>
        <v/>
      </c>
      <c r="T234" s="29">
        <f>R234-S234</f>
        <v/>
      </c>
      <c r="U234" s="29">
        <f>MAX(0,MIN(T234,$AQ234-SUMIF($C$4:$AP$4,"&lt;"&amp;T$4,$C234:$AP234)))</f>
        <v/>
      </c>
      <c r="V234" s="29">
        <f>ROUND(T234-U234,2)</f>
        <v/>
      </c>
      <c r="W234" s="29">
        <f>N(AA233)*(1+N('Debt Payoff'!$D$11)/12)</f>
        <v/>
      </c>
      <c r="X234" s="29">
        <f>MIN(W234,N('Debt Payoff'!$E$11))</f>
        <v/>
      </c>
      <c r="Y234" s="29">
        <f>W234-X234</f>
        <v/>
      </c>
      <c r="Z234" s="29">
        <f>MAX(0,MIN(Y234,$AQ234-SUMIF($C$4:$AP$4,"&lt;"&amp;Y$4,$C234:$AP234)))</f>
        <v/>
      </c>
      <c r="AA234" s="29">
        <f>ROUND(Y234-Z234,2)</f>
        <v/>
      </c>
      <c r="AB234" s="29">
        <f>N(AF233)*(1+N('Debt Payoff'!$D$12)/12)</f>
        <v/>
      </c>
      <c r="AC234" s="29">
        <f>MIN(AB234,N('Debt Payoff'!$E$12))</f>
        <v/>
      </c>
      <c r="AD234" s="29">
        <f>AB234-AC234</f>
        <v/>
      </c>
      <c r="AE234" s="29">
        <f>MAX(0,MIN(AD234,$AQ234-SUMIF($C$4:$AP$4,"&lt;"&amp;AD$4,$C234:$AP234)))</f>
        <v/>
      </c>
      <c r="AF234" s="29">
        <f>ROUND(AD234-AE234,2)</f>
        <v/>
      </c>
      <c r="AG234" s="29">
        <f>N(AK233)*(1+N('Debt Payoff'!$D$13)/12)</f>
        <v/>
      </c>
      <c r="AH234" s="29">
        <f>MIN(AG234,N('Debt Payoff'!$E$13))</f>
        <v/>
      </c>
      <c r="AI234" s="29">
        <f>AG234-AH234</f>
        <v/>
      </c>
      <c r="AJ234" s="29">
        <f>MAX(0,MIN(AI234,$AQ234-SUMIF($C$4:$AP$4,"&lt;"&amp;AI$4,$C234:$AP234)))</f>
        <v/>
      </c>
      <c r="AK234" s="29">
        <f>ROUND(AI234-AJ234,2)</f>
        <v/>
      </c>
      <c r="AL234" s="29">
        <f>N(AP233)*(1+N('Debt Payoff'!$D$14)/12)</f>
        <v/>
      </c>
      <c r="AM234" s="29">
        <f>MIN(AL234,N('Debt Payoff'!$E$14))</f>
        <v/>
      </c>
      <c r="AN234" s="29">
        <f>AL234-AM234</f>
        <v/>
      </c>
      <c r="AO234" s="29">
        <f>MAX(0,MIN(AN234,$AQ234-SUMIF($C$4:$AP$4,"&lt;"&amp;AN$4,$C234:$AP234)))</f>
        <v/>
      </c>
      <c r="AP234" s="29">
        <f>ROUND(AN234-AO234,2)</f>
        <v/>
      </c>
      <c r="AQ234" s="29">
        <f>'Debt Payoff'!$C$19-(D234+I234+N234+S234+X234+AC234+AH234+AM234)</f>
        <v/>
      </c>
      <c r="AR234" s="29">
        <f>G234+L234+Q234+V234+AA234+AF234+AK234+AP234</f>
        <v/>
      </c>
      <c r="AS234" s="29">
        <f>D234+F234+I234+K234+N234+P234+S234+U234+X234+Z234+AC234+AE234+AH234+AJ234+AM234+AO234</f>
        <v/>
      </c>
      <c r="AT234" s="29">
        <f>(C234+H234+M234+R234+W234+AB234+AG234+AL234)-AR233</f>
        <v/>
      </c>
    </row>
    <row r="235">
      <c r="B235" t="n">
        <v>230</v>
      </c>
      <c r="C235" s="29">
        <f>N(G234)*(1+N('Debt Payoff'!$D$7)/12)</f>
        <v/>
      </c>
      <c r="D235" s="29">
        <f>MIN(C235,N('Debt Payoff'!$E$7))</f>
        <v/>
      </c>
      <c r="E235" s="29">
        <f>C235-D235</f>
        <v/>
      </c>
      <c r="F235" s="29">
        <f>MAX(0,MIN(E235,$AQ235-SUMIF($C$4:$AP$4,"&lt;"&amp;E$4,$C235:$AP235)))</f>
        <v/>
      </c>
      <c r="G235" s="29">
        <f>ROUND(E235-F235,2)</f>
        <v/>
      </c>
      <c r="H235" s="29">
        <f>N(L234)*(1+N('Debt Payoff'!$D$8)/12)</f>
        <v/>
      </c>
      <c r="I235" s="29">
        <f>MIN(H235,N('Debt Payoff'!$E$8))</f>
        <v/>
      </c>
      <c r="J235" s="29">
        <f>H235-I235</f>
        <v/>
      </c>
      <c r="K235" s="29">
        <f>MAX(0,MIN(J235,$AQ235-SUMIF($C$4:$AP$4,"&lt;"&amp;J$4,$C235:$AP235)))</f>
        <v/>
      </c>
      <c r="L235" s="29">
        <f>ROUND(J235-K235,2)</f>
        <v/>
      </c>
      <c r="M235" s="29">
        <f>N(Q234)*(1+N('Debt Payoff'!$D$9)/12)</f>
        <v/>
      </c>
      <c r="N235" s="29">
        <f>MIN(M235,N('Debt Payoff'!$E$9))</f>
        <v/>
      </c>
      <c r="O235" s="29">
        <f>M235-N235</f>
        <v/>
      </c>
      <c r="P235" s="29">
        <f>MAX(0,MIN(O235,$AQ235-SUMIF($C$4:$AP$4,"&lt;"&amp;O$4,$C235:$AP235)))</f>
        <v/>
      </c>
      <c r="Q235" s="29">
        <f>ROUND(O235-P235,2)</f>
        <v/>
      </c>
      <c r="R235" s="29">
        <f>N(V234)*(1+N('Debt Payoff'!$D$10)/12)</f>
        <v/>
      </c>
      <c r="S235" s="29">
        <f>MIN(R235,N('Debt Payoff'!$E$10))</f>
        <v/>
      </c>
      <c r="T235" s="29">
        <f>R235-S235</f>
        <v/>
      </c>
      <c r="U235" s="29">
        <f>MAX(0,MIN(T235,$AQ235-SUMIF($C$4:$AP$4,"&lt;"&amp;T$4,$C235:$AP235)))</f>
        <v/>
      </c>
      <c r="V235" s="29">
        <f>ROUND(T235-U235,2)</f>
        <v/>
      </c>
      <c r="W235" s="29">
        <f>N(AA234)*(1+N('Debt Payoff'!$D$11)/12)</f>
        <v/>
      </c>
      <c r="X235" s="29">
        <f>MIN(W235,N('Debt Payoff'!$E$11))</f>
        <v/>
      </c>
      <c r="Y235" s="29">
        <f>W235-X235</f>
        <v/>
      </c>
      <c r="Z235" s="29">
        <f>MAX(0,MIN(Y235,$AQ235-SUMIF($C$4:$AP$4,"&lt;"&amp;Y$4,$C235:$AP235)))</f>
        <v/>
      </c>
      <c r="AA235" s="29">
        <f>ROUND(Y235-Z235,2)</f>
        <v/>
      </c>
      <c r="AB235" s="29">
        <f>N(AF234)*(1+N('Debt Payoff'!$D$12)/12)</f>
        <v/>
      </c>
      <c r="AC235" s="29">
        <f>MIN(AB235,N('Debt Payoff'!$E$12))</f>
        <v/>
      </c>
      <c r="AD235" s="29">
        <f>AB235-AC235</f>
        <v/>
      </c>
      <c r="AE235" s="29">
        <f>MAX(0,MIN(AD235,$AQ235-SUMIF($C$4:$AP$4,"&lt;"&amp;AD$4,$C235:$AP235)))</f>
        <v/>
      </c>
      <c r="AF235" s="29">
        <f>ROUND(AD235-AE235,2)</f>
        <v/>
      </c>
      <c r="AG235" s="29">
        <f>N(AK234)*(1+N('Debt Payoff'!$D$13)/12)</f>
        <v/>
      </c>
      <c r="AH235" s="29">
        <f>MIN(AG235,N('Debt Payoff'!$E$13))</f>
        <v/>
      </c>
      <c r="AI235" s="29">
        <f>AG235-AH235</f>
        <v/>
      </c>
      <c r="AJ235" s="29">
        <f>MAX(0,MIN(AI235,$AQ235-SUMIF($C$4:$AP$4,"&lt;"&amp;AI$4,$C235:$AP235)))</f>
        <v/>
      </c>
      <c r="AK235" s="29">
        <f>ROUND(AI235-AJ235,2)</f>
        <v/>
      </c>
      <c r="AL235" s="29">
        <f>N(AP234)*(1+N('Debt Payoff'!$D$14)/12)</f>
        <v/>
      </c>
      <c r="AM235" s="29">
        <f>MIN(AL235,N('Debt Payoff'!$E$14))</f>
        <v/>
      </c>
      <c r="AN235" s="29">
        <f>AL235-AM235</f>
        <v/>
      </c>
      <c r="AO235" s="29">
        <f>MAX(0,MIN(AN235,$AQ235-SUMIF($C$4:$AP$4,"&lt;"&amp;AN$4,$C235:$AP235)))</f>
        <v/>
      </c>
      <c r="AP235" s="29">
        <f>ROUND(AN235-AO235,2)</f>
        <v/>
      </c>
      <c r="AQ235" s="29">
        <f>'Debt Payoff'!$C$19-(D235+I235+N235+S235+X235+AC235+AH235+AM235)</f>
        <v/>
      </c>
      <c r="AR235" s="29">
        <f>G235+L235+Q235+V235+AA235+AF235+AK235+AP235</f>
        <v/>
      </c>
      <c r="AS235" s="29">
        <f>D235+F235+I235+K235+N235+P235+S235+U235+X235+Z235+AC235+AE235+AH235+AJ235+AM235+AO235</f>
        <v/>
      </c>
      <c r="AT235" s="29">
        <f>(C235+H235+M235+R235+W235+AB235+AG235+AL235)-AR234</f>
        <v/>
      </c>
    </row>
    <row r="236">
      <c r="B236" t="n">
        <v>231</v>
      </c>
      <c r="C236" s="29">
        <f>N(G235)*(1+N('Debt Payoff'!$D$7)/12)</f>
        <v/>
      </c>
      <c r="D236" s="29">
        <f>MIN(C236,N('Debt Payoff'!$E$7))</f>
        <v/>
      </c>
      <c r="E236" s="29">
        <f>C236-D236</f>
        <v/>
      </c>
      <c r="F236" s="29">
        <f>MAX(0,MIN(E236,$AQ236-SUMIF($C$4:$AP$4,"&lt;"&amp;E$4,$C236:$AP236)))</f>
        <v/>
      </c>
      <c r="G236" s="29">
        <f>ROUND(E236-F236,2)</f>
        <v/>
      </c>
      <c r="H236" s="29">
        <f>N(L235)*(1+N('Debt Payoff'!$D$8)/12)</f>
        <v/>
      </c>
      <c r="I236" s="29">
        <f>MIN(H236,N('Debt Payoff'!$E$8))</f>
        <v/>
      </c>
      <c r="J236" s="29">
        <f>H236-I236</f>
        <v/>
      </c>
      <c r="K236" s="29">
        <f>MAX(0,MIN(J236,$AQ236-SUMIF($C$4:$AP$4,"&lt;"&amp;J$4,$C236:$AP236)))</f>
        <v/>
      </c>
      <c r="L236" s="29">
        <f>ROUND(J236-K236,2)</f>
        <v/>
      </c>
      <c r="M236" s="29">
        <f>N(Q235)*(1+N('Debt Payoff'!$D$9)/12)</f>
        <v/>
      </c>
      <c r="N236" s="29">
        <f>MIN(M236,N('Debt Payoff'!$E$9))</f>
        <v/>
      </c>
      <c r="O236" s="29">
        <f>M236-N236</f>
        <v/>
      </c>
      <c r="P236" s="29">
        <f>MAX(0,MIN(O236,$AQ236-SUMIF($C$4:$AP$4,"&lt;"&amp;O$4,$C236:$AP236)))</f>
        <v/>
      </c>
      <c r="Q236" s="29">
        <f>ROUND(O236-P236,2)</f>
        <v/>
      </c>
      <c r="R236" s="29">
        <f>N(V235)*(1+N('Debt Payoff'!$D$10)/12)</f>
        <v/>
      </c>
      <c r="S236" s="29">
        <f>MIN(R236,N('Debt Payoff'!$E$10))</f>
        <v/>
      </c>
      <c r="T236" s="29">
        <f>R236-S236</f>
        <v/>
      </c>
      <c r="U236" s="29">
        <f>MAX(0,MIN(T236,$AQ236-SUMIF($C$4:$AP$4,"&lt;"&amp;T$4,$C236:$AP236)))</f>
        <v/>
      </c>
      <c r="V236" s="29">
        <f>ROUND(T236-U236,2)</f>
        <v/>
      </c>
      <c r="W236" s="29">
        <f>N(AA235)*(1+N('Debt Payoff'!$D$11)/12)</f>
        <v/>
      </c>
      <c r="X236" s="29">
        <f>MIN(W236,N('Debt Payoff'!$E$11))</f>
        <v/>
      </c>
      <c r="Y236" s="29">
        <f>W236-X236</f>
        <v/>
      </c>
      <c r="Z236" s="29">
        <f>MAX(0,MIN(Y236,$AQ236-SUMIF($C$4:$AP$4,"&lt;"&amp;Y$4,$C236:$AP236)))</f>
        <v/>
      </c>
      <c r="AA236" s="29">
        <f>ROUND(Y236-Z236,2)</f>
        <v/>
      </c>
      <c r="AB236" s="29">
        <f>N(AF235)*(1+N('Debt Payoff'!$D$12)/12)</f>
        <v/>
      </c>
      <c r="AC236" s="29">
        <f>MIN(AB236,N('Debt Payoff'!$E$12))</f>
        <v/>
      </c>
      <c r="AD236" s="29">
        <f>AB236-AC236</f>
        <v/>
      </c>
      <c r="AE236" s="29">
        <f>MAX(0,MIN(AD236,$AQ236-SUMIF($C$4:$AP$4,"&lt;"&amp;AD$4,$C236:$AP236)))</f>
        <v/>
      </c>
      <c r="AF236" s="29">
        <f>ROUND(AD236-AE236,2)</f>
        <v/>
      </c>
      <c r="AG236" s="29">
        <f>N(AK235)*(1+N('Debt Payoff'!$D$13)/12)</f>
        <v/>
      </c>
      <c r="AH236" s="29">
        <f>MIN(AG236,N('Debt Payoff'!$E$13))</f>
        <v/>
      </c>
      <c r="AI236" s="29">
        <f>AG236-AH236</f>
        <v/>
      </c>
      <c r="AJ236" s="29">
        <f>MAX(0,MIN(AI236,$AQ236-SUMIF($C$4:$AP$4,"&lt;"&amp;AI$4,$C236:$AP236)))</f>
        <v/>
      </c>
      <c r="AK236" s="29">
        <f>ROUND(AI236-AJ236,2)</f>
        <v/>
      </c>
      <c r="AL236" s="29">
        <f>N(AP235)*(1+N('Debt Payoff'!$D$14)/12)</f>
        <v/>
      </c>
      <c r="AM236" s="29">
        <f>MIN(AL236,N('Debt Payoff'!$E$14))</f>
        <v/>
      </c>
      <c r="AN236" s="29">
        <f>AL236-AM236</f>
        <v/>
      </c>
      <c r="AO236" s="29">
        <f>MAX(0,MIN(AN236,$AQ236-SUMIF($C$4:$AP$4,"&lt;"&amp;AN$4,$C236:$AP236)))</f>
        <v/>
      </c>
      <c r="AP236" s="29">
        <f>ROUND(AN236-AO236,2)</f>
        <v/>
      </c>
      <c r="AQ236" s="29">
        <f>'Debt Payoff'!$C$19-(D236+I236+N236+S236+X236+AC236+AH236+AM236)</f>
        <v/>
      </c>
      <c r="AR236" s="29">
        <f>G236+L236+Q236+V236+AA236+AF236+AK236+AP236</f>
        <v/>
      </c>
      <c r="AS236" s="29">
        <f>D236+F236+I236+K236+N236+P236+S236+U236+X236+Z236+AC236+AE236+AH236+AJ236+AM236+AO236</f>
        <v/>
      </c>
      <c r="AT236" s="29">
        <f>(C236+H236+M236+R236+W236+AB236+AG236+AL236)-AR235</f>
        <v/>
      </c>
    </row>
    <row r="237">
      <c r="B237" t="n">
        <v>232</v>
      </c>
      <c r="C237" s="29">
        <f>N(G236)*(1+N('Debt Payoff'!$D$7)/12)</f>
        <v/>
      </c>
      <c r="D237" s="29">
        <f>MIN(C237,N('Debt Payoff'!$E$7))</f>
        <v/>
      </c>
      <c r="E237" s="29">
        <f>C237-D237</f>
        <v/>
      </c>
      <c r="F237" s="29">
        <f>MAX(0,MIN(E237,$AQ237-SUMIF($C$4:$AP$4,"&lt;"&amp;E$4,$C237:$AP237)))</f>
        <v/>
      </c>
      <c r="G237" s="29">
        <f>ROUND(E237-F237,2)</f>
        <v/>
      </c>
      <c r="H237" s="29">
        <f>N(L236)*(1+N('Debt Payoff'!$D$8)/12)</f>
        <v/>
      </c>
      <c r="I237" s="29">
        <f>MIN(H237,N('Debt Payoff'!$E$8))</f>
        <v/>
      </c>
      <c r="J237" s="29">
        <f>H237-I237</f>
        <v/>
      </c>
      <c r="K237" s="29">
        <f>MAX(0,MIN(J237,$AQ237-SUMIF($C$4:$AP$4,"&lt;"&amp;J$4,$C237:$AP237)))</f>
        <v/>
      </c>
      <c r="L237" s="29">
        <f>ROUND(J237-K237,2)</f>
        <v/>
      </c>
      <c r="M237" s="29">
        <f>N(Q236)*(1+N('Debt Payoff'!$D$9)/12)</f>
        <v/>
      </c>
      <c r="N237" s="29">
        <f>MIN(M237,N('Debt Payoff'!$E$9))</f>
        <v/>
      </c>
      <c r="O237" s="29">
        <f>M237-N237</f>
        <v/>
      </c>
      <c r="P237" s="29">
        <f>MAX(0,MIN(O237,$AQ237-SUMIF($C$4:$AP$4,"&lt;"&amp;O$4,$C237:$AP237)))</f>
        <v/>
      </c>
      <c r="Q237" s="29">
        <f>ROUND(O237-P237,2)</f>
        <v/>
      </c>
      <c r="R237" s="29">
        <f>N(V236)*(1+N('Debt Payoff'!$D$10)/12)</f>
        <v/>
      </c>
      <c r="S237" s="29">
        <f>MIN(R237,N('Debt Payoff'!$E$10))</f>
        <v/>
      </c>
      <c r="T237" s="29">
        <f>R237-S237</f>
        <v/>
      </c>
      <c r="U237" s="29">
        <f>MAX(0,MIN(T237,$AQ237-SUMIF($C$4:$AP$4,"&lt;"&amp;T$4,$C237:$AP237)))</f>
        <v/>
      </c>
      <c r="V237" s="29">
        <f>ROUND(T237-U237,2)</f>
        <v/>
      </c>
      <c r="W237" s="29">
        <f>N(AA236)*(1+N('Debt Payoff'!$D$11)/12)</f>
        <v/>
      </c>
      <c r="X237" s="29">
        <f>MIN(W237,N('Debt Payoff'!$E$11))</f>
        <v/>
      </c>
      <c r="Y237" s="29">
        <f>W237-X237</f>
        <v/>
      </c>
      <c r="Z237" s="29">
        <f>MAX(0,MIN(Y237,$AQ237-SUMIF($C$4:$AP$4,"&lt;"&amp;Y$4,$C237:$AP237)))</f>
        <v/>
      </c>
      <c r="AA237" s="29">
        <f>ROUND(Y237-Z237,2)</f>
        <v/>
      </c>
      <c r="AB237" s="29">
        <f>N(AF236)*(1+N('Debt Payoff'!$D$12)/12)</f>
        <v/>
      </c>
      <c r="AC237" s="29">
        <f>MIN(AB237,N('Debt Payoff'!$E$12))</f>
        <v/>
      </c>
      <c r="AD237" s="29">
        <f>AB237-AC237</f>
        <v/>
      </c>
      <c r="AE237" s="29">
        <f>MAX(0,MIN(AD237,$AQ237-SUMIF($C$4:$AP$4,"&lt;"&amp;AD$4,$C237:$AP237)))</f>
        <v/>
      </c>
      <c r="AF237" s="29">
        <f>ROUND(AD237-AE237,2)</f>
        <v/>
      </c>
      <c r="AG237" s="29">
        <f>N(AK236)*(1+N('Debt Payoff'!$D$13)/12)</f>
        <v/>
      </c>
      <c r="AH237" s="29">
        <f>MIN(AG237,N('Debt Payoff'!$E$13))</f>
        <v/>
      </c>
      <c r="AI237" s="29">
        <f>AG237-AH237</f>
        <v/>
      </c>
      <c r="AJ237" s="29">
        <f>MAX(0,MIN(AI237,$AQ237-SUMIF($C$4:$AP$4,"&lt;"&amp;AI$4,$C237:$AP237)))</f>
        <v/>
      </c>
      <c r="AK237" s="29">
        <f>ROUND(AI237-AJ237,2)</f>
        <v/>
      </c>
      <c r="AL237" s="29">
        <f>N(AP236)*(1+N('Debt Payoff'!$D$14)/12)</f>
        <v/>
      </c>
      <c r="AM237" s="29">
        <f>MIN(AL237,N('Debt Payoff'!$E$14))</f>
        <v/>
      </c>
      <c r="AN237" s="29">
        <f>AL237-AM237</f>
        <v/>
      </c>
      <c r="AO237" s="29">
        <f>MAX(0,MIN(AN237,$AQ237-SUMIF($C$4:$AP$4,"&lt;"&amp;AN$4,$C237:$AP237)))</f>
        <v/>
      </c>
      <c r="AP237" s="29">
        <f>ROUND(AN237-AO237,2)</f>
        <v/>
      </c>
      <c r="AQ237" s="29">
        <f>'Debt Payoff'!$C$19-(D237+I237+N237+S237+X237+AC237+AH237+AM237)</f>
        <v/>
      </c>
      <c r="AR237" s="29">
        <f>G237+L237+Q237+V237+AA237+AF237+AK237+AP237</f>
        <v/>
      </c>
      <c r="AS237" s="29">
        <f>D237+F237+I237+K237+N237+P237+S237+U237+X237+Z237+AC237+AE237+AH237+AJ237+AM237+AO237</f>
        <v/>
      </c>
      <c r="AT237" s="29">
        <f>(C237+H237+M237+R237+W237+AB237+AG237+AL237)-AR236</f>
        <v/>
      </c>
    </row>
    <row r="238">
      <c r="B238" t="n">
        <v>233</v>
      </c>
      <c r="C238" s="29">
        <f>N(G237)*(1+N('Debt Payoff'!$D$7)/12)</f>
        <v/>
      </c>
      <c r="D238" s="29">
        <f>MIN(C238,N('Debt Payoff'!$E$7))</f>
        <v/>
      </c>
      <c r="E238" s="29">
        <f>C238-D238</f>
        <v/>
      </c>
      <c r="F238" s="29">
        <f>MAX(0,MIN(E238,$AQ238-SUMIF($C$4:$AP$4,"&lt;"&amp;E$4,$C238:$AP238)))</f>
        <v/>
      </c>
      <c r="G238" s="29">
        <f>ROUND(E238-F238,2)</f>
        <v/>
      </c>
      <c r="H238" s="29">
        <f>N(L237)*(1+N('Debt Payoff'!$D$8)/12)</f>
        <v/>
      </c>
      <c r="I238" s="29">
        <f>MIN(H238,N('Debt Payoff'!$E$8))</f>
        <v/>
      </c>
      <c r="J238" s="29">
        <f>H238-I238</f>
        <v/>
      </c>
      <c r="K238" s="29">
        <f>MAX(0,MIN(J238,$AQ238-SUMIF($C$4:$AP$4,"&lt;"&amp;J$4,$C238:$AP238)))</f>
        <v/>
      </c>
      <c r="L238" s="29">
        <f>ROUND(J238-K238,2)</f>
        <v/>
      </c>
      <c r="M238" s="29">
        <f>N(Q237)*(1+N('Debt Payoff'!$D$9)/12)</f>
        <v/>
      </c>
      <c r="N238" s="29">
        <f>MIN(M238,N('Debt Payoff'!$E$9))</f>
        <v/>
      </c>
      <c r="O238" s="29">
        <f>M238-N238</f>
        <v/>
      </c>
      <c r="P238" s="29">
        <f>MAX(0,MIN(O238,$AQ238-SUMIF($C$4:$AP$4,"&lt;"&amp;O$4,$C238:$AP238)))</f>
        <v/>
      </c>
      <c r="Q238" s="29">
        <f>ROUND(O238-P238,2)</f>
        <v/>
      </c>
      <c r="R238" s="29">
        <f>N(V237)*(1+N('Debt Payoff'!$D$10)/12)</f>
        <v/>
      </c>
      <c r="S238" s="29">
        <f>MIN(R238,N('Debt Payoff'!$E$10))</f>
        <v/>
      </c>
      <c r="T238" s="29">
        <f>R238-S238</f>
        <v/>
      </c>
      <c r="U238" s="29">
        <f>MAX(0,MIN(T238,$AQ238-SUMIF($C$4:$AP$4,"&lt;"&amp;T$4,$C238:$AP238)))</f>
        <v/>
      </c>
      <c r="V238" s="29">
        <f>ROUND(T238-U238,2)</f>
        <v/>
      </c>
      <c r="W238" s="29">
        <f>N(AA237)*(1+N('Debt Payoff'!$D$11)/12)</f>
        <v/>
      </c>
      <c r="X238" s="29">
        <f>MIN(W238,N('Debt Payoff'!$E$11))</f>
        <v/>
      </c>
      <c r="Y238" s="29">
        <f>W238-X238</f>
        <v/>
      </c>
      <c r="Z238" s="29">
        <f>MAX(0,MIN(Y238,$AQ238-SUMIF($C$4:$AP$4,"&lt;"&amp;Y$4,$C238:$AP238)))</f>
        <v/>
      </c>
      <c r="AA238" s="29">
        <f>ROUND(Y238-Z238,2)</f>
        <v/>
      </c>
      <c r="AB238" s="29">
        <f>N(AF237)*(1+N('Debt Payoff'!$D$12)/12)</f>
        <v/>
      </c>
      <c r="AC238" s="29">
        <f>MIN(AB238,N('Debt Payoff'!$E$12))</f>
        <v/>
      </c>
      <c r="AD238" s="29">
        <f>AB238-AC238</f>
        <v/>
      </c>
      <c r="AE238" s="29">
        <f>MAX(0,MIN(AD238,$AQ238-SUMIF($C$4:$AP$4,"&lt;"&amp;AD$4,$C238:$AP238)))</f>
        <v/>
      </c>
      <c r="AF238" s="29">
        <f>ROUND(AD238-AE238,2)</f>
        <v/>
      </c>
      <c r="AG238" s="29">
        <f>N(AK237)*(1+N('Debt Payoff'!$D$13)/12)</f>
        <v/>
      </c>
      <c r="AH238" s="29">
        <f>MIN(AG238,N('Debt Payoff'!$E$13))</f>
        <v/>
      </c>
      <c r="AI238" s="29">
        <f>AG238-AH238</f>
        <v/>
      </c>
      <c r="AJ238" s="29">
        <f>MAX(0,MIN(AI238,$AQ238-SUMIF($C$4:$AP$4,"&lt;"&amp;AI$4,$C238:$AP238)))</f>
        <v/>
      </c>
      <c r="AK238" s="29">
        <f>ROUND(AI238-AJ238,2)</f>
        <v/>
      </c>
      <c r="AL238" s="29">
        <f>N(AP237)*(1+N('Debt Payoff'!$D$14)/12)</f>
        <v/>
      </c>
      <c r="AM238" s="29">
        <f>MIN(AL238,N('Debt Payoff'!$E$14))</f>
        <v/>
      </c>
      <c r="AN238" s="29">
        <f>AL238-AM238</f>
        <v/>
      </c>
      <c r="AO238" s="29">
        <f>MAX(0,MIN(AN238,$AQ238-SUMIF($C$4:$AP$4,"&lt;"&amp;AN$4,$C238:$AP238)))</f>
        <v/>
      </c>
      <c r="AP238" s="29">
        <f>ROUND(AN238-AO238,2)</f>
        <v/>
      </c>
      <c r="AQ238" s="29">
        <f>'Debt Payoff'!$C$19-(D238+I238+N238+S238+X238+AC238+AH238+AM238)</f>
        <v/>
      </c>
      <c r="AR238" s="29">
        <f>G238+L238+Q238+V238+AA238+AF238+AK238+AP238</f>
        <v/>
      </c>
      <c r="AS238" s="29">
        <f>D238+F238+I238+K238+N238+P238+S238+U238+X238+Z238+AC238+AE238+AH238+AJ238+AM238+AO238</f>
        <v/>
      </c>
      <c r="AT238" s="29">
        <f>(C238+H238+M238+R238+W238+AB238+AG238+AL238)-AR237</f>
        <v/>
      </c>
    </row>
    <row r="239">
      <c r="B239" t="n">
        <v>234</v>
      </c>
      <c r="C239" s="29">
        <f>N(G238)*(1+N('Debt Payoff'!$D$7)/12)</f>
        <v/>
      </c>
      <c r="D239" s="29">
        <f>MIN(C239,N('Debt Payoff'!$E$7))</f>
        <v/>
      </c>
      <c r="E239" s="29">
        <f>C239-D239</f>
        <v/>
      </c>
      <c r="F239" s="29">
        <f>MAX(0,MIN(E239,$AQ239-SUMIF($C$4:$AP$4,"&lt;"&amp;E$4,$C239:$AP239)))</f>
        <v/>
      </c>
      <c r="G239" s="29">
        <f>ROUND(E239-F239,2)</f>
        <v/>
      </c>
      <c r="H239" s="29">
        <f>N(L238)*(1+N('Debt Payoff'!$D$8)/12)</f>
        <v/>
      </c>
      <c r="I239" s="29">
        <f>MIN(H239,N('Debt Payoff'!$E$8))</f>
        <v/>
      </c>
      <c r="J239" s="29">
        <f>H239-I239</f>
        <v/>
      </c>
      <c r="K239" s="29">
        <f>MAX(0,MIN(J239,$AQ239-SUMIF($C$4:$AP$4,"&lt;"&amp;J$4,$C239:$AP239)))</f>
        <v/>
      </c>
      <c r="L239" s="29">
        <f>ROUND(J239-K239,2)</f>
        <v/>
      </c>
      <c r="M239" s="29">
        <f>N(Q238)*(1+N('Debt Payoff'!$D$9)/12)</f>
        <v/>
      </c>
      <c r="N239" s="29">
        <f>MIN(M239,N('Debt Payoff'!$E$9))</f>
        <v/>
      </c>
      <c r="O239" s="29">
        <f>M239-N239</f>
        <v/>
      </c>
      <c r="P239" s="29">
        <f>MAX(0,MIN(O239,$AQ239-SUMIF($C$4:$AP$4,"&lt;"&amp;O$4,$C239:$AP239)))</f>
        <v/>
      </c>
      <c r="Q239" s="29">
        <f>ROUND(O239-P239,2)</f>
        <v/>
      </c>
      <c r="R239" s="29">
        <f>N(V238)*(1+N('Debt Payoff'!$D$10)/12)</f>
        <v/>
      </c>
      <c r="S239" s="29">
        <f>MIN(R239,N('Debt Payoff'!$E$10))</f>
        <v/>
      </c>
      <c r="T239" s="29">
        <f>R239-S239</f>
        <v/>
      </c>
      <c r="U239" s="29">
        <f>MAX(0,MIN(T239,$AQ239-SUMIF($C$4:$AP$4,"&lt;"&amp;T$4,$C239:$AP239)))</f>
        <v/>
      </c>
      <c r="V239" s="29">
        <f>ROUND(T239-U239,2)</f>
        <v/>
      </c>
      <c r="W239" s="29">
        <f>N(AA238)*(1+N('Debt Payoff'!$D$11)/12)</f>
        <v/>
      </c>
      <c r="X239" s="29">
        <f>MIN(W239,N('Debt Payoff'!$E$11))</f>
        <v/>
      </c>
      <c r="Y239" s="29">
        <f>W239-X239</f>
        <v/>
      </c>
      <c r="Z239" s="29">
        <f>MAX(0,MIN(Y239,$AQ239-SUMIF($C$4:$AP$4,"&lt;"&amp;Y$4,$C239:$AP239)))</f>
        <v/>
      </c>
      <c r="AA239" s="29">
        <f>ROUND(Y239-Z239,2)</f>
        <v/>
      </c>
      <c r="AB239" s="29">
        <f>N(AF238)*(1+N('Debt Payoff'!$D$12)/12)</f>
        <v/>
      </c>
      <c r="AC239" s="29">
        <f>MIN(AB239,N('Debt Payoff'!$E$12))</f>
        <v/>
      </c>
      <c r="AD239" s="29">
        <f>AB239-AC239</f>
        <v/>
      </c>
      <c r="AE239" s="29">
        <f>MAX(0,MIN(AD239,$AQ239-SUMIF($C$4:$AP$4,"&lt;"&amp;AD$4,$C239:$AP239)))</f>
        <v/>
      </c>
      <c r="AF239" s="29">
        <f>ROUND(AD239-AE239,2)</f>
        <v/>
      </c>
      <c r="AG239" s="29">
        <f>N(AK238)*(1+N('Debt Payoff'!$D$13)/12)</f>
        <v/>
      </c>
      <c r="AH239" s="29">
        <f>MIN(AG239,N('Debt Payoff'!$E$13))</f>
        <v/>
      </c>
      <c r="AI239" s="29">
        <f>AG239-AH239</f>
        <v/>
      </c>
      <c r="AJ239" s="29">
        <f>MAX(0,MIN(AI239,$AQ239-SUMIF($C$4:$AP$4,"&lt;"&amp;AI$4,$C239:$AP239)))</f>
        <v/>
      </c>
      <c r="AK239" s="29">
        <f>ROUND(AI239-AJ239,2)</f>
        <v/>
      </c>
      <c r="AL239" s="29">
        <f>N(AP238)*(1+N('Debt Payoff'!$D$14)/12)</f>
        <v/>
      </c>
      <c r="AM239" s="29">
        <f>MIN(AL239,N('Debt Payoff'!$E$14))</f>
        <v/>
      </c>
      <c r="AN239" s="29">
        <f>AL239-AM239</f>
        <v/>
      </c>
      <c r="AO239" s="29">
        <f>MAX(0,MIN(AN239,$AQ239-SUMIF($C$4:$AP$4,"&lt;"&amp;AN$4,$C239:$AP239)))</f>
        <v/>
      </c>
      <c r="AP239" s="29">
        <f>ROUND(AN239-AO239,2)</f>
        <v/>
      </c>
      <c r="AQ239" s="29">
        <f>'Debt Payoff'!$C$19-(D239+I239+N239+S239+X239+AC239+AH239+AM239)</f>
        <v/>
      </c>
      <c r="AR239" s="29">
        <f>G239+L239+Q239+V239+AA239+AF239+AK239+AP239</f>
        <v/>
      </c>
      <c r="AS239" s="29">
        <f>D239+F239+I239+K239+N239+P239+S239+U239+X239+Z239+AC239+AE239+AH239+AJ239+AM239+AO239</f>
        <v/>
      </c>
      <c r="AT239" s="29">
        <f>(C239+H239+M239+R239+W239+AB239+AG239+AL239)-AR238</f>
        <v/>
      </c>
    </row>
    <row r="240">
      <c r="B240" t="n">
        <v>235</v>
      </c>
      <c r="C240" s="29">
        <f>N(G239)*(1+N('Debt Payoff'!$D$7)/12)</f>
        <v/>
      </c>
      <c r="D240" s="29">
        <f>MIN(C240,N('Debt Payoff'!$E$7))</f>
        <v/>
      </c>
      <c r="E240" s="29">
        <f>C240-D240</f>
        <v/>
      </c>
      <c r="F240" s="29">
        <f>MAX(0,MIN(E240,$AQ240-SUMIF($C$4:$AP$4,"&lt;"&amp;E$4,$C240:$AP240)))</f>
        <v/>
      </c>
      <c r="G240" s="29">
        <f>ROUND(E240-F240,2)</f>
        <v/>
      </c>
      <c r="H240" s="29">
        <f>N(L239)*(1+N('Debt Payoff'!$D$8)/12)</f>
        <v/>
      </c>
      <c r="I240" s="29">
        <f>MIN(H240,N('Debt Payoff'!$E$8))</f>
        <v/>
      </c>
      <c r="J240" s="29">
        <f>H240-I240</f>
        <v/>
      </c>
      <c r="K240" s="29">
        <f>MAX(0,MIN(J240,$AQ240-SUMIF($C$4:$AP$4,"&lt;"&amp;J$4,$C240:$AP240)))</f>
        <v/>
      </c>
      <c r="L240" s="29">
        <f>ROUND(J240-K240,2)</f>
        <v/>
      </c>
      <c r="M240" s="29">
        <f>N(Q239)*(1+N('Debt Payoff'!$D$9)/12)</f>
        <v/>
      </c>
      <c r="N240" s="29">
        <f>MIN(M240,N('Debt Payoff'!$E$9))</f>
        <v/>
      </c>
      <c r="O240" s="29">
        <f>M240-N240</f>
        <v/>
      </c>
      <c r="P240" s="29">
        <f>MAX(0,MIN(O240,$AQ240-SUMIF($C$4:$AP$4,"&lt;"&amp;O$4,$C240:$AP240)))</f>
        <v/>
      </c>
      <c r="Q240" s="29">
        <f>ROUND(O240-P240,2)</f>
        <v/>
      </c>
      <c r="R240" s="29">
        <f>N(V239)*(1+N('Debt Payoff'!$D$10)/12)</f>
        <v/>
      </c>
      <c r="S240" s="29">
        <f>MIN(R240,N('Debt Payoff'!$E$10))</f>
        <v/>
      </c>
      <c r="T240" s="29">
        <f>R240-S240</f>
        <v/>
      </c>
      <c r="U240" s="29">
        <f>MAX(0,MIN(T240,$AQ240-SUMIF($C$4:$AP$4,"&lt;"&amp;T$4,$C240:$AP240)))</f>
        <v/>
      </c>
      <c r="V240" s="29">
        <f>ROUND(T240-U240,2)</f>
        <v/>
      </c>
      <c r="W240" s="29">
        <f>N(AA239)*(1+N('Debt Payoff'!$D$11)/12)</f>
        <v/>
      </c>
      <c r="X240" s="29">
        <f>MIN(W240,N('Debt Payoff'!$E$11))</f>
        <v/>
      </c>
      <c r="Y240" s="29">
        <f>W240-X240</f>
        <v/>
      </c>
      <c r="Z240" s="29">
        <f>MAX(0,MIN(Y240,$AQ240-SUMIF($C$4:$AP$4,"&lt;"&amp;Y$4,$C240:$AP240)))</f>
        <v/>
      </c>
      <c r="AA240" s="29">
        <f>ROUND(Y240-Z240,2)</f>
        <v/>
      </c>
      <c r="AB240" s="29">
        <f>N(AF239)*(1+N('Debt Payoff'!$D$12)/12)</f>
        <v/>
      </c>
      <c r="AC240" s="29">
        <f>MIN(AB240,N('Debt Payoff'!$E$12))</f>
        <v/>
      </c>
      <c r="AD240" s="29">
        <f>AB240-AC240</f>
        <v/>
      </c>
      <c r="AE240" s="29">
        <f>MAX(0,MIN(AD240,$AQ240-SUMIF($C$4:$AP$4,"&lt;"&amp;AD$4,$C240:$AP240)))</f>
        <v/>
      </c>
      <c r="AF240" s="29">
        <f>ROUND(AD240-AE240,2)</f>
        <v/>
      </c>
      <c r="AG240" s="29">
        <f>N(AK239)*(1+N('Debt Payoff'!$D$13)/12)</f>
        <v/>
      </c>
      <c r="AH240" s="29">
        <f>MIN(AG240,N('Debt Payoff'!$E$13))</f>
        <v/>
      </c>
      <c r="AI240" s="29">
        <f>AG240-AH240</f>
        <v/>
      </c>
      <c r="AJ240" s="29">
        <f>MAX(0,MIN(AI240,$AQ240-SUMIF($C$4:$AP$4,"&lt;"&amp;AI$4,$C240:$AP240)))</f>
        <v/>
      </c>
      <c r="AK240" s="29">
        <f>ROUND(AI240-AJ240,2)</f>
        <v/>
      </c>
      <c r="AL240" s="29">
        <f>N(AP239)*(1+N('Debt Payoff'!$D$14)/12)</f>
        <v/>
      </c>
      <c r="AM240" s="29">
        <f>MIN(AL240,N('Debt Payoff'!$E$14))</f>
        <v/>
      </c>
      <c r="AN240" s="29">
        <f>AL240-AM240</f>
        <v/>
      </c>
      <c r="AO240" s="29">
        <f>MAX(0,MIN(AN240,$AQ240-SUMIF($C$4:$AP$4,"&lt;"&amp;AN$4,$C240:$AP240)))</f>
        <v/>
      </c>
      <c r="AP240" s="29">
        <f>ROUND(AN240-AO240,2)</f>
        <v/>
      </c>
      <c r="AQ240" s="29">
        <f>'Debt Payoff'!$C$19-(D240+I240+N240+S240+X240+AC240+AH240+AM240)</f>
        <v/>
      </c>
      <c r="AR240" s="29">
        <f>G240+L240+Q240+V240+AA240+AF240+AK240+AP240</f>
        <v/>
      </c>
      <c r="AS240" s="29">
        <f>D240+F240+I240+K240+N240+P240+S240+U240+X240+Z240+AC240+AE240+AH240+AJ240+AM240+AO240</f>
        <v/>
      </c>
      <c r="AT240" s="29">
        <f>(C240+H240+M240+R240+W240+AB240+AG240+AL240)-AR239</f>
        <v/>
      </c>
    </row>
    <row r="241">
      <c r="B241" t="n">
        <v>236</v>
      </c>
      <c r="C241" s="29">
        <f>N(G240)*(1+N('Debt Payoff'!$D$7)/12)</f>
        <v/>
      </c>
      <c r="D241" s="29">
        <f>MIN(C241,N('Debt Payoff'!$E$7))</f>
        <v/>
      </c>
      <c r="E241" s="29">
        <f>C241-D241</f>
        <v/>
      </c>
      <c r="F241" s="29">
        <f>MAX(0,MIN(E241,$AQ241-SUMIF($C$4:$AP$4,"&lt;"&amp;E$4,$C241:$AP241)))</f>
        <v/>
      </c>
      <c r="G241" s="29">
        <f>ROUND(E241-F241,2)</f>
        <v/>
      </c>
      <c r="H241" s="29">
        <f>N(L240)*(1+N('Debt Payoff'!$D$8)/12)</f>
        <v/>
      </c>
      <c r="I241" s="29">
        <f>MIN(H241,N('Debt Payoff'!$E$8))</f>
        <v/>
      </c>
      <c r="J241" s="29">
        <f>H241-I241</f>
        <v/>
      </c>
      <c r="K241" s="29">
        <f>MAX(0,MIN(J241,$AQ241-SUMIF($C$4:$AP$4,"&lt;"&amp;J$4,$C241:$AP241)))</f>
        <v/>
      </c>
      <c r="L241" s="29">
        <f>ROUND(J241-K241,2)</f>
        <v/>
      </c>
      <c r="M241" s="29">
        <f>N(Q240)*(1+N('Debt Payoff'!$D$9)/12)</f>
        <v/>
      </c>
      <c r="N241" s="29">
        <f>MIN(M241,N('Debt Payoff'!$E$9))</f>
        <v/>
      </c>
      <c r="O241" s="29">
        <f>M241-N241</f>
        <v/>
      </c>
      <c r="P241" s="29">
        <f>MAX(0,MIN(O241,$AQ241-SUMIF($C$4:$AP$4,"&lt;"&amp;O$4,$C241:$AP241)))</f>
        <v/>
      </c>
      <c r="Q241" s="29">
        <f>ROUND(O241-P241,2)</f>
        <v/>
      </c>
      <c r="R241" s="29">
        <f>N(V240)*(1+N('Debt Payoff'!$D$10)/12)</f>
        <v/>
      </c>
      <c r="S241" s="29">
        <f>MIN(R241,N('Debt Payoff'!$E$10))</f>
        <v/>
      </c>
      <c r="T241" s="29">
        <f>R241-S241</f>
        <v/>
      </c>
      <c r="U241" s="29">
        <f>MAX(0,MIN(T241,$AQ241-SUMIF($C$4:$AP$4,"&lt;"&amp;T$4,$C241:$AP241)))</f>
        <v/>
      </c>
      <c r="V241" s="29">
        <f>ROUND(T241-U241,2)</f>
        <v/>
      </c>
      <c r="W241" s="29">
        <f>N(AA240)*(1+N('Debt Payoff'!$D$11)/12)</f>
        <v/>
      </c>
      <c r="X241" s="29">
        <f>MIN(W241,N('Debt Payoff'!$E$11))</f>
        <v/>
      </c>
      <c r="Y241" s="29">
        <f>W241-X241</f>
        <v/>
      </c>
      <c r="Z241" s="29">
        <f>MAX(0,MIN(Y241,$AQ241-SUMIF($C$4:$AP$4,"&lt;"&amp;Y$4,$C241:$AP241)))</f>
        <v/>
      </c>
      <c r="AA241" s="29">
        <f>ROUND(Y241-Z241,2)</f>
        <v/>
      </c>
      <c r="AB241" s="29">
        <f>N(AF240)*(1+N('Debt Payoff'!$D$12)/12)</f>
        <v/>
      </c>
      <c r="AC241" s="29">
        <f>MIN(AB241,N('Debt Payoff'!$E$12))</f>
        <v/>
      </c>
      <c r="AD241" s="29">
        <f>AB241-AC241</f>
        <v/>
      </c>
      <c r="AE241" s="29">
        <f>MAX(0,MIN(AD241,$AQ241-SUMIF($C$4:$AP$4,"&lt;"&amp;AD$4,$C241:$AP241)))</f>
        <v/>
      </c>
      <c r="AF241" s="29">
        <f>ROUND(AD241-AE241,2)</f>
        <v/>
      </c>
      <c r="AG241" s="29">
        <f>N(AK240)*(1+N('Debt Payoff'!$D$13)/12)</f>
        <v/>
      </c>
      <c r="AH241" s="29">
        <f>MIN(AG241,N('Debt Payoff'!$E$13))</f>
        <v/>
      </c>
      <c r="AI241" s="29">
        <f>AG241-AH241</f>
        <v/>
      </c>
      <c r="AJ241" s="29">
        <f>MAX(0,MIN(AI241,$AQ241-SUMIF($C$4:$AP$4,"&lt;"&amp;AI$4,$C241:$AP241)))</f>
        <v/>
      </c>
      <c r="AK241" s="29">
        <f>ROUND(AI241-AJ241,2)</f>
        <v/>
      </c>
      <c r="AL241" s="29">
        <f>N(AP240)*(1+N('Debt Payoff'!$D$14)/12)</f>
        <v/>
      </c>
      <c r="AM241" s="29">
        <f>MIN(AL241,N('Debt Payoff'!$E$14))</f>
        <v/>
      </c>
      <c r="AN241" s="29">
        <f>AL241-AM241</f>
        <v/>
      </c>
      <c r="AO241" s="29">
        <f>MAX(0,MIN(AN241,$AQ241-SUMIF($C$4:$AP$4,"&lt;"&amp;AN$4,$C241:$AP241)))</f>
        <v/>
      </c>
      <c r="AP241" s="29">
        <f>ROUND(AN241-AO241,2)</f>
        <v/>
      </c>
      <c r="AQ241" s="29">
        <f>'Debt Payoff'!$C$19-(D241+I241+N241+S241+X241+AC241+AH241+AM241)</f>
        <v/>
      </c>
      <c r="AR241" s="29">
        <f>G241+L241+Q241+V241+AA241+AF241+AK241+AP241</f>
        <v/>
      </c>
      <c r="AS241" s="29">
        <f>D241+F241+I241+K241+N241+P241+S241+U241+X241+Z241+AC241+AE241+AH241+AJ241+AM241+AO241</f>
        <v/>
      </c>
      <c r="AT241" s="29">
        <f>(C241+H241+M241+R241+W241+AB241+AG241+AL241)-AR240</f>
        <v/>
      </c>
    </row>
    <row r="242">
      <c r="B242" t="n">
        <v>237</v>
      </c>
      <c r="C242" s="29">
        <f>N(G241)*(1+N('Debt Payoff'!$D$7)/12)</f>
        <v/>
      </c>
      <c r="D242" s="29">
        <f>MIN(C242,N('Debt Payoff'!$E$7))</f>
        <v/>
      </c>
      <c r="E242" s="29">
        <f>C242-D242</f>
        <v/>
      </c>
      <c r="F242" s="29">
        <f>MAX(0,MIN(E242,$AQ242-SUMIF($C$4:$AP$4,"&lt;"&amp;E$4,$C242:$AP242)))</f>
        <v/>
      </c>
      <c r="G242" s="29">
        <f>ROUND(E242-F242,2)</f>
        <v/>
      </c>
      <c r="H242" s="29">
        <f>N(L241)*(1+N('Debt Payoff'!$D$8)/12)</f>
        <v/>
      </c>
      <c r="I242" s="29">
        <f>MIN(H242,N('Debt Payoff'!$E$8))</f>
        <v/>
      </c>
      <c r="J242" s="29">
        <f>H242-I242</f>
        <v/>
      </c>
      <c r="K242" s="29">
        <f>MAX(0,MIN(J242,$AQ242-SUMIF($C$4:$AP$4,"&lt;"&amp;J$4,$C242:$AP242)))</f>
        <v/>
      </c>
      <c r="L242" s="29">
        <f>ROUND(J242-K242,2)</f>
        <v/>
      </c>
      <c r="M242" s="29">
        <f>N(Q241)*(1+N('Debt Payoff'!$D$9)/12)</f>
        <v/>
      </c>
      <c r="N242" s="29">
        <f>MIN(M242,N('Debt Payoff'!$E$9))</f>
        <v/>
      </c>
      <c r="O242" s="29">
        <f>M242-N242</f>
        <v/>
      </c>
      <c r="P242" s="29">
        <f>MAX(0,MIN(O242,$AQ242-SUMIF($C$4:$AP$4,"&lt;"&amp;O$4,$C242:$AP242)))</f>
        <v/>
      </c>
      <c r="Q242" s="29">
        <f>ROUND(O242-P242,2)</f>
        <v/>
      </c>
      <c r="R242" s="29">
        <f>N(V241)*(1+N('Debt Payoff'!$D$10)/12)</f>
        <v/>
      </c>
      <c r="S242" s="29">
        <f>MIN(R242,N('Debt Payoff'!$E$10))</f>
        <v/>
      </c>
      <c r="T242" s="29">
        <f>R242-S242</f>
        <v/>
      </c>
      <c r="U242" s="29">
        <f>MAX(0,MIN(T242,$AQ242-SUMIF($C$4:$AP$4,"&lt;"&amp;T$4,$C242:$AP242)))</f>
        <v/>
      </c>
      <c r="V242" s="29">
        <f>ROUND(T242-U242,2)</f>
        <v/>
      </c>
      <c r="W242" s="29">
        <f>N(AA241)*(1+N('Debt Payoff'!$D$11)/12)</f>
        <v/>
      </c>
      <c r="X242" s="29">
        <f>MIN(W242,N('Debt Payoff'!$E$11))</f>
        <v/>
      </c>
      <c r="Y242" s="29">
        <f>W242-X242</f>
        <v/>
      </c>
      <c r="Z242" s="29">
        <f>MAX(0,MIN(Y242,$AQ242-SUMIF($C$4:$AP$4,"&lt;"&amp;Y$4,$C242:$AP242)))</f>
        <v/>
      </c>
      <c r="AA242" s="29">
        <f>ROUND(Y242-Z242,2)</f>
        <v/>
      </c>
      <c r="AB242" s="29">
        <f>N(AF241)*(1+N('Debt Payoff'!$D$12)/12)</f>
        <v/>
      </c>
      <c r="AC242" s="29">
        <f>MIN(AB242,N('Debt Payoff'!$E$12))</f>
        <v/>
      </c>
      <c r="AD242" s="29">
        <f>AB242-AC242</f>
        <v/>
      </c>
      <c r="AE242" s="29">
        <f>MAX(0,MIN(AD242,$AQ242-SUMIF($C$4:$AP$4,"&lt;"&amp;AD$4,$C242:$AP242)))</f>
        <v/>
      </c>
      <c r="AF242" s="29">
        <f>ROUND(AD242-AE242,2)</f>
        <v/>
      </c>
      <c r="AG242" s="29">
        <f>N(AK241)*(1+N('Debt Payoff'!$D$13)/12)</f>
        <v/>
      </c>
      <c r="AH242" s="29">
        <f>MIN(AG242,N('Debt Payoff'!$E$13))</f>
        <v/>
      </c>
      <c r="AI242" s="29">
        <f>AG242-AH242</f>
        <v/>
      </c>
      <c r="AJ242" s="29">
        <f>MAX(0,MIN(AI242,$AQ242-SUMIF($C$4:$AP$4,"&lt;"&amp;AI$4,$C242:$AP242)))</f>
        <v/>
      </c>
      <c r="AK242" s="29">
        <f>ROUND(AI242-AJ242,2)</f>
        <v/>
      </c>
      <c r="AL242" s="29">
        <f>N(AP241)*(1+N('Debt Payoff'!$D$14)/12)</f>
        <v/>
      </c>
      <c r="AM242" s="29">
        <f>MIN(AL242,N('Debt Payoff'!$E$14))</f>
        <v/>
      </c>
      <c r="AN242" s="29">
        <f>AL242-AM242</f>
        <v/>
      </c>
      <c r="AO242" s="29">
        <f>MAX(0,MIN(AN242,$AQ242-SUMIF($C$4:$AP$4,"&lt;"&amp;AN$4,$C242:$AP242)))</f>
        <v/>
      </c>
      <c r="AP242" s="29">
        <f>ROUND(AN242-AO242,2)</f>
        <v/>
      </c>
      <c r="AQ242" s="29">
        <f>'Debt Payoff'!$C$19-(D242+I242+N242+S242+X242+AC242+AH242+AM242)</f>
        <v/>
      </c>
      <c r="AR242" s="29">
        <f>G242+L242+Q242+V242+AA242+AF242+AK242+AP242</f>
        <v/>
      </c>
      <c r="AS242" s="29">
        <f>D242+F242+I242+K242+N242+P242+S242+U242+X242+Z242+AC242+AE242+AH242+AJ242+AM242+AO242</f>
        <v/>
      </c>
      <c r="AT242" s="29">
        <f>(C242+H242+M242+R242+W242+AB242+AG242+AL242)-AR241</f>
        <v/>
      </c>
    </row>
    <row r="243">
      <c r="B243" t="n">
        <v>238</v>
      </c>
      <c r="C243" s="29">
        <f>N(G242)*(1+N('Debt Payoff'!$D$7)/12)</f>
        <v/>
      </c>
      <c r="D243" s="29">
        <f>MIN(C243,N('Debt Payoff'!$E$7))</f>
        <v/>
      </c>
      <c r="E243" s="29">
        <f>C243-D243</f>
        <v/>
      </c>
      <c r="F243" s="29">
        <f>MAX(0,MIN(E243,$AQ243-SUMIF($C$4:$AP$4,"&lt;"&amp;E$4,$C243:$AP243)))</f>
        <v/>
      </c>
      <c r="G243" s="29">
        <f>ROUND(E243-F243,2)</f>
        <v/>
      </c>
      <c r="H243" s="29">
        <f>N(L242)*(1+N('Debt Payoff'!$D$8)/12)</f>
        <v/>
      </c>
      <c r="I243" s="29">
        <f>MIN(H243,N('Debt Payoff'!$E$8))</f>
        <v/>
      </c>
      <c r="J243" s="29">
        <f>H243-I243</f>
        <v/>
      </c>
      <c r="K243" s="29">
        <f>MAX(0,MIN(J243,$AQ243-SUMIF($C$4:$AP$4,"&lt;"&amp;J$4,$C243:$AP243)))</f>
        <v/>
      </c>
      <c r="L243" s="29">
        <f>ROUND(J243-K243,2)</f>
        <v/>
      </c>
      <c r="M243" s="29">
        <f>N(Q242)*(1+N('Debt Payoff'!$D$9)/12)</f>
        <v/>
      </c>
      <c r="N243" s="29">
        <f>MIN(M243,N('Debt Payoff'!$E$9))</f>
        <v/>
      </c>
      <c r="O243" s="29">
        <f>M243-N243</f>
        <v/>
      </c>
      <c r="P243" s="29">
        <f>MAX(0,MIN(O243,$AQ243-SUMIF($C$4:$AP$4,"&lt;"&amp;O$4,$C243:$AP243)))</f>
        <v/>
      </c>
      <c r="Q243" s="29">
        <f>ROUND(O243-P243,2)</f>
        <v/>
      </c>
      <c r="R243" s="29">
        <f>N(V242)*(1+N('Debt Payoff'!$D$10)/12)</f>
        <v/>
      </c>
      <c r="S243" s="29">
        <f>MIN(R243,N('Debt Payoff'!$E$10))</f>
        <v/>
      </c>
      <c r="T243" s="29">
        <f>R243-S243</f>
        <v/>
      </c>
      <c r="U243" s="29">
        <f>MAX(0,MIN(T243,$AQ243-SUMIF($C$4:$AP$4,"&lt;"&amp;T$4,$C243:$AP243)))</f>
        <v/>
      </c>
      <c r="V243" s="29">
        <f>ROUND(T243-U243,2)</f>
        <v/>
      </c>
      <c r="W243" s="29">
        <f>N(AA242)*(1+N('Debt Payoff'!$D$11)/12)</f>
        <v/>
      </c>
      <c r="X243" s="29">
        <f>MIN(W243,N('Debt Payoff'!$E$11))</f>
        <v/>
      </c>
      <c r="Y243" s="29">
        <f>W243-X243</f>
        <v/>
      </c>
      <c r="Z243" s="29">
        <f>MAX(0,MIN(Y243,$AQ243-SUMIF($C$4:$AP$4,"&lt;"&amp;Y$4,$C243:$AP243)))</f>
        <v/>
      </c>
      <c r="AA243" s="29">
        <f>ROUND(Y243-Z243,2)</f>
        <v/>
      </c>
      <c r="AB243" s="29">
        <f>N(AF242)*(1+N('Debt Payoff'!$D$12)/12)</f>
        <v/>
      </c>
      <c r="AC243" s="29">
        <f>MIN(AB243,N('Debt Payoff'!$E$12))</f>
        <v/>
      </c>
      <c r="AD243" s="29">
        <f>AB243-AC243</f>
        <v/>
      </c>
      <c r="AE243" s="29">
        <f>MAX(0,MIN(AD243,$AQ243-SUMIF($C$4:$AP$4,"&lt;"&amp;AD$4,$C243:$AP243)))</f>
        <v/>
      </c>
      <c r="AF243" s="29">
        <f>ROUND(AD243-AE243,2)</f>
        <v/>
      </c>
      <c r="AG243" s="29">
        <f>N(AK242)*(1+N('Debt Payoff'!$D$13)/12)</f>
        <v/>
      </c>
      <c r="AH243" s="29">
        <f>MIN(AG243,N('Debt Payoff'!$E$13))</f>
        <v/>
      </c>
      <c r="AI243" s="29">
        <f>AG243-AH243</f>
        <v/>
      </c>
      <c r="AJ243" s="29">
        <f>MAX(0,MIN(AI243,$AQ243-SUMIF($C$4:$AP$4,"&lt;"&amp;AI$4,$C243:$AP243)))</f>
        <v/>
      </c>
      <c r="AK243" s="29">
        <f>ROUND(AI243-AJ243,2)</f>
        <v/>
      </c>
      <c r="AL243" s="29">
        <f>N(AP242)*(1+N('Debt Payoff'!$D$14)/12)</f>
        <v/>
      </c>
      <c r="AM243" s="29">
        <f>MIN(AL243,N('Debt Payoff'!$E$14))</f>
        <v/>
      </c>
      <c r="AN243" s="29">
        <f>AL243-AM243</f>
        <v/>
      </c>
      <c r="AO243" s="29">
        <f>MAX(0,MIN(AN243,$AQ243-SUMIF($C$4:$AP$4,"&lt;"&amp;AN$4,$C243:$AP243)))</f>
        <v/>
      </c>
      <c r="AP243" s="29">
        <f>ROUND(AN243-AO243,2)</f>
        <v/>
      </c>
      <c r="AQ243" s="29">
        <f>'Debt Payoff'!$C$19-(D243+I243+N243+S243+X243+AC243+AH243+AM243)</f>
        <v/>
      </c>
      <c r="AR243" s="29">
        <f>G243+L243+Q243+V243+AA243+AF243+AK243+AP243</f>
        <v/>
      </c>
      <c r="AS243" s="29">
        <f>D243+F243+I243+K243+N243+P243+S243+U243+X243+Z243+AC243+AE243+AH243+AJ243+AM243+AO243</f>
        <v/>
      </c>
      <c r="AT243" s="29">
        <f>(C243+H243+M243+R243+W243+AB243+AG243+AL243)-AR242</f>
        <v/>
      </c>
    </row>
    <row r="244">
      <c r="B244" t="n">
        <v>239</v>
      </c>
      <c r="C244" s="29">
        <f>N(G243)*(1+N('Debt Payoff'!$D$7)/12)</f>
        <v/>
      </c>
      <c r="D244" s="29">
        <f>MIN(C244,N('Debt Payoff'!$E$7))</f>
        <v/>
      </c>
      <c r="E244" s="29">
        <f>C244-D244</f>
        <v/>
      </c>
      <c r="F244" s="29">
        <f>MAX(0,MIN(E244,$AQ244-SUMIF($C$4:$AP$4,"&lt;"&amp;E$4,$C244:$AP244)))</f>
        <v/>
      </c>
      <c r="G244" s="29">
        <f>ROUND(E244-F244,2)</f>
        <v/>
      </c>
      <c r="H244" s="29">
        <f>N(L243)*(1+N('Debt Payoff'!$D$8)/12)</f>
        <v/>
      </c>
      <c r="I244" s="29">
        <f>MIN(H244,N('Debt Payoff'!$E$8))</f>
        <v/>
      </c>
      <c r="J244" s="29">
        <f>H244-I244</f>
        <v/>
      </c>
      <c r="K244" s="29">
        <f>MAX(0,MIN(J244,$AQ244-SUMIF($C$4:$AP$4,"&lt;"&amp;J$4,$C244:$AP244)))</f>
        <v/>
      </c>
      <c r="L244" s="29">
        <f>ROUND(J244-K244,2)</f>
        <v/>
      </c>
      <c r="M244" s="29">
        <f>N(Q243)*(1+N('Debt Payoff'!$D$9)/12)</f>
        <v/>
      </c>
      <c r="N244" s="29">
        <f>MIN(M244,N('Debt Payoff'!$E$9))</f>
        <v/>
      </c>
      <c r="O244" s="29">
        <f>M244-N244</f>
        <v/>
      </c>
      <c r="P244" s="29">
        <f>MAX(0,MIN(O244,$AQ244-SUMIF($C$4:$AP$4,"&lt;"&amp;O$4,$C244:$AP244)))</f>
        <v/>
      </c>
      <c r="Q244" s="29">
        <f>ROUND(O244-P244,2)</f>
        <v/>
      </c>
      <c r="R244" s="29">
        <f>N(V243)*(1+N('Debt Payoff'!$D$10)/12)</f>
        <v/>
      </c>
      <c r="S244" s="29">
        <f>MIN(R244,N('Debt Payoff'!$E$10))</f>
        <v/>
      </c>
      <c r="T244" s="29">
        <f>R244-S244</f>
        <v/>
      </c>
      <c r="U244" s="29">
        <f>MAX(0,MIN(T244,$AQ244-SUMIF($C$4:$AP$4,"&lt;"&amp;T$4,$C244:$AP244)))</f>
        <v/>
      </c>
      <c r="V244" s="29">
        <f>ROUND(T244-U244,2)</f>
        <v/>
      </c>
      <c r="W244" s="29">
        <f>N(AA243)*(1+N('Debt Payoff'!$D$11)/12)</f>
        <v/>
      </c>
      <c r="X244" s="29">
        <f>MIN(W244,N('Debt Payoff'!$E$11))</f>
        <v/>
      </c>
      <c r="Y244" s="29">
        <f>W244-X244</f>
        <v/>
      </c>
      <c r="Z244" s="29">
        <f>MAX(0,MIN(Y244,$AQ244-SUMIF($C$4:$AP$4,"&lt;"&amp;Y$4,$C244:$AP244)))</f>
        <v/>
      </c>
      <c r="AA244" s="29">
        <f>ROUND(Y244-Z244,2)</f>
        <v/>
      </c>
      <c r="AB244" s="29">
        <f>N(AF243)*(1+N('Debt Payoff'!$D$12)/12)</f>
        <v/>
      </c>
      <c r="AC244" s="29">
        <f>MIN(AB244,N('Debt Payoff'!$E$12))</f>
        <v/>
      </c>
      <c r="AD244" s="29">
        <f>AB244-AC244</f>
        <v/>
      </c>
      <c r="AE244" s="29">
        <f>MAX(0,MIN(AD244,$AQ244-SUMIF($C$4:$AP$4,"&lt;"&amp;AD$4,$C244:$AP244)))</f>
        <v/>
      </c>
      <c r="AF244" s="29">
        <f>ROUND(AD244-AE244,2)</f>
        <v/>
      </c>
      <c r="AG244" s="29">
        <f>N(AK243)*(1+N('Debt Payoff'!$D$13)/12)</f>
        <v/>
      </c>
      <c r="AH244" s="29">
        <f>MIN(AG244,N('Debt Payoff'!$E$13))</f>
        <v/>
      </c>
      <c r="AI244" s="29">
        <f>AG244-AH244</f>
        <v/>
      </c>
      <c r="AJ244" s="29">
        <f>MAX(0,MIN(AI244,$AQ244-SUMIF($C$4:$AP$4,"&lt;"&amp;AI$4,$C244:$AP244)))</f>
        <v/>
      </c>
      <c r="AK244" s="29">
        <f>ROUND(AI244-AJ244,2)</f>
        <v/>
      </c>
      <c r="AL244" s="29">
        <f>N(AP243)*(1+N('Debt Payoff'!$D$14)/12)</f>
        <v/>
      </c>
      <c r="AM244" s="29">
        <f>MIN(AL244,N('Debt Payoff'!$E$14))</f>
        <v/>
      </c>
      <c r="AN244" s="29">
        <f>AL244-AM244</f>
        <v/>
      </c>
      <c r="AO244" s="29">
        <f>MAX(0,MIN(AN244,$AQ244-SUMIF($C$4:$AP$4,"&lt;"&amp;AN$4,$C244:$AP244)))</f>
        <v/>
      </c>
      <c r="AP244" s="29">
        <f>ROUND(AN244-AO244,2)</f>
        <v/>
      </c>
      <c r="AQ244" s="29">
        <f>'Debt Payoff'!$C$19-(D244+I244+N244+S244+X244+AC244+AH244+AM244)</f>
        <v/>
      </c>
      <c r="AR244" s="29">
        <f>G244+L244+Q244+V244+AA244+AF244+AK244+AP244</f>
        <v/>
      </c>
      <c r="AS244" s="29">
        <f>D244+F244+I244+K244+N244+P244+S244+U244+X244+Z244+AC244+AE244+AH244+AJ244+AM244+AO244</f>
        <v/>
      </c>
      <c r="AT244" s="29">
        <f>(C244+H244+M244+R244+W244+AB244+AG244+AL244)-AR243</f>
        <v/>
      </c>
    </row>
    <row r="245">
      <c r="B245" t="n">
        <v>240</v>
      </c>
      <c r="C245" s="29">
        <f>N(G244)*(1+N('Debt Payoff'!$D$7)/12)</f>
        <v/>
      </c>
      <c r="D245" s="29">
        <f>MIN(C245,N('Debt Payoff'!$E$7))</f>
        <v/>
      </c>
      <c r="E245" s="29">
        <f>C245-D245</f>
        <v/>
      </c>
      <c r="F245" s="29">
        <f>MAX(0,MIN(E245,$AQ245-SUMIF($C$4:$AP$4,"&lt;"&amp;E$4,$C245:$AP245)))</f>
        <v/>
      </c>
      <c r="G245" s="29">
        <f>ROUND(E245-F245,2)</f>
        <v/>
      </c>
      <c r="H245" s="29">
        <f>N(L244)*(1+N('Debt Payoff'!$D$8)/12)</f>
        <v/>
      </c>
      <c r="I245" s="29">
        <f>MIN(H245,N('Debt Payoff'!$E$8))</f>
        <v/>
      </c>
      <c r="J245" s="29">
        <f>H245-I245</f>
        <v/>
      </c>
      <c r="K245" s="29">
        <f>MAX(0,MIN(J245,$AQ245-SUMIF($C$4:$AP$4,"&lt;"&amp;J$4,$C245:$AP245)))</f>
        <v/>
      </c>
      <c r="L245" s="29">
        <f>ROUND(J245-K245,2)</f>
        <v/>
      </c>
      <c r="M245" s="29">
        <f>N(Q244)*(1+N('Debt Payoff'!$D$9)/12)</f>
        <v/>
      </c>
      <c r="N245" s="29">
        <f>MIN(M245,N('Debt Payoff'!$E$9))</f>
        <v/>
      </c>
      <c r="O245" s="29">
        <f>M245-N245</f>
        <v/>
      </c>
      <c r="P245" s="29">
        <f>MAX(0,MIN(O245,$AQ245-SUMIF($C$4:$AP$4,"&lt;"&amp;O$4,$C245:$AP245)))</f>
        <v/>
      </c>
      <c r="Q245" s="29">
        <f>ROUND(O245-P245,2)</f>
        <v/>
      </c>
      <c r="R245" s="29">
        <f>N(V244)*(1+N('Debt Payoff'!$D$10)/12)</f>
        <v/>
      </c>
      <c r="S245" s="29">
        <f>MIN(R245,N('Debt Payoff'!$E$10))</f>
        <v/>
      </c>
      <c r="T245" s="29">
        <f>R245-S245</f>
        <v/>
      </c>
      <c r="U245" s="29">
        <f>MAX(0,MIN(T245,$AQ245-SUMIF($C$4:$AP$4,"&lt;"&amp;T$4,$C245:$AP245)))</f>
        <v/>
      </c>
      <c r="V245" s="29">
        <f>ROUND(T245-U245,2)</f>
        <v/>
      </c>
      <c r="W245" s="29">
        <f>N(AA244)*(1+N('Debt Payoff'!$D$11)/12)</f>
        <v/>
      </c>
      <c r="X245" s="29">
        <f>MIN(W245,N('Debt Payoff'!$E$11))</f>
        <v/>
      </c>
      <c r="Y245" s="29">
        <f>W245-X245</f>
        <v/>
      </c>
      <c r="Z245" s="29">
        <f>MAX(0,MIN(Y245,$AQ245-SUMIF($C$4:$AP$4,"&lt;"&amp;Y$4,$C245:$AP245)))</f>
        <v/>
      </c>
      <c r="AA245" s="29">
        <f>ROUND(Y245-Z245,2)</f>
        <v/>
      </c>
      <c r="AB245" s="29">
        <f>N(AF244)*(1+N('Debt Payoff'!$D$12)/12)</f>
        <v/>
      </c>
      <c r="AC245" s="29">
        <f>MIN(AB245,N('Debt Payoff'!$E$12))</f>
        <v/>
      </c>
      <c r="AD245" s="29">
        <f>AB245-AC245</f>
        <v/>
      </c>
      <c r="AE245" s="29">
        <f>MAX(0,MIN(AD245,$AQ245-SUMIF($C$4:$AP$4,"&lt;"&amp;AD$4,$C245:$AP245)))</f>
        <v/>
      </c>
      <c r="AF245" s="29">
        <f>ROUND(AD245-AE245,2)</f>
        <v/>
      </c>
      <c r="AG245" s="29">
        <f>N(AK244)*(1+N('Debt Payoff'!$D$13)/12)</f>
        <v/>
      </c>
      <c r="AH245" s="29">
        <f>MIN(AG245,N('Debt Payoff'!$E$13))</f>
        <v/>
      </c>
      <c r="AI245" s="29">
        <f>AG245-AH245</f>
        <v/>
      </c>
      <c r="AJ245" s="29">
        <f>MAX(0,MIN(AI245,$AQ245-SUMIF($C$4:$AP$4,"&lt;"&amp;AI$4,$C245:$AP245)))</f>
        <v/>
      </c>
      <c r="AK245" s="29">
        <f>ROUND(AI245-AJ245,2)</f>
        <v/>
      </c>
      <c r="AL245" s="29">
        <f>N(AP244)*(1+N('Debt Payoff'!$D$14)/12)</f>
        <v/>
      </c>
      <c r="AM245" s="29">
        <f>MIN(AL245,N('Debt Payoff'!$E$14))</f>
        <v/>
      </c>
      <c r="AN245" s="29">
        <f>AL245-AM245</f>
        <v/>
      </c>
      <c r="AO245" s="29">
        <f>MAX(0,MIN(AN245,$AQ245-SUMIF($C$4:$AP$4,"&lt;"&amp;AN$4,$C245:$AP245)))</f>
        <v/>
      </c>
      <c r="AP245" s="29">
        <f>ROUND(AN245-AO245,2)</f>
        <v/>
      </c>
      <c r="AQ245" s="29">
        <f>'Debt Payoff'!$C$19-(D245+I245+N245+S245+X245+AC245+AH245+AM245)</f>
        <v/>
      </c>
      <c r="AR245" s="29">
        <f>G245+L245+Q245+V245+AA245+AF245+AK245+AP245</f>
        <v/>
      </c>
      <c r="AS245" s="29">
        <f>D245+F245+I245+K245+N245+P245+S245+U245+X245+Z245+AC245+AE245+AH245+AJ245+AM245+AO245</f>
        <v/>
      </c>
      <c r="AT245" s="29">
        <f>(C245+H245+M245+R245+W245+AB245+AG245+AL245)-AR244</f>
        <v/>
      </c>
    </row>
    <row r="246">
      <c r="B246" t="n">
        <v>241</v>
      </c>
      <c r="C246" s="29">
        <f>N(G245)*(1+N('Debt Payoff'!$D$7)/12)</f>
        <v/>
      </c>
      <c r="D246" s="29">
        <f>MIN(C246,N('Debt Payoff'!$E$7))</f>
        <v/>
      </c>
      <c r="E246" s="29">
        <f>C246-D246</f>
        <v/>
      </c>
      <c r="F246" s="29">
        <f>MAX(0,MIN(E246,$AQ246-SUMIF($C$4:$AP$4,"&lt;"&amp;E$4,$C246:$AP246)))</f>
        <v/>
      </c>
      <c r="G246" s="29">
        <f>ROUND(E246-F246,2)</f>
        <v/>
      </c>
      <c r="H246" s="29">
        <f>N(L245)*(1+N('Debt Payoff'!$D$8)/12)</f>
        <v/>
      </c>
      <c r="I246" s="29">
        <f>MIN(H246,N('Debt Payoff'!$E$8))</f>
        <v/>
      </c>
      <c r="J246" s="29">
        <f>H246-I246</f>
        <v/>
      </c>
      <c r="K246" s="29">
        <f>MAX(0,MIN(J246,$AQ246-SUMIF($C$4:$AP$4,"&lt;"&amp;J$4,$C246:$AP246)))</f>
        <v/>
      </c>
      <c r="L246" s="29">
        <f>ROUND(J246-K246,2)</f>
        <v/>
      </c>
      <c r="M246" s="29">
        <f>N(Q245)*(1+N('Debt Payoff'!$D$9)/12)</f>
        <v/>
      </c>
      <c r="N246" s="29">
        <f>MIN(M246,N('Debt Payoff'!$E$9))</f>
        <v/>
      </c>
      <c r="O246" s="29">
        <f>M246-N246</f>
        <v/>
      </c>
      <c r="P246" s="29">
        <f>MAX(0,MIN(O246,$AQ246-SUMIF($C$4:$AP$4,"&lt;"&amp;O$4,$C246:$AP246)))</f>
        <v/>
      </c>
      <c r="Q246" s="29">
        <f>ROUND(O246-P246,2)</f>
        <v/>
      </c>
      <c r="R246" s="29">
        <f>N(V245)*(1+N('Debt Payoff'!$D$10)/12)</f>
        <v/>
      </c>
      <c r="S246" s="29">
        <f>MIN(R246,N('Debt Payoff'!$E$10))</f>
        <v/>
      </c>
      <c r="T246" s="29">
        <f>R246-S246</f>
        <v/>
      </c>
      <c r="U246" s="29">
        <f>MAX(0,MIN(T246,$AQ246-SUMIF($C$4:$AP$4,"&lt;"&amp;T$4,$C246:$AP246)))</f>
        <v/>
      </c>
      <c r="V246" s="29">
        <f>ROUND(T246-U246,2)</f>
        <v/>
      </c>
      <c r="W246" s="29">
        <f>N(AA245)*(1+N('Debt Payoff'!$D$11)/12)</f>
        <v/>
      </c>
      <c r="X246" s="29">
        <f>MIN(W246,N('Debt Payoff'!$E$11))</f>
        <v/>
      </c>
      <c r="Y246" s="29">
        <f>W246-X246</f>
        <v/>
      </c>
      <c r="Z246" s="29">
        <f>MAX(0,MIN(Y246,$AQ246-SUMIF($C$4:$AP$4,"&lt;"&amp;Y$4,$C246:$AP246)))</f>
        <v/>
      </c>
      <c r="AA246" s="29">
        <f>ROUND(Y246-Z246,2)</f>
        <v/>
      </c>
      <c r="AB246" s="29">
        <f>N(AF245)*(1+N('Debt Payoff'!$D$12)/12)</f>
        <v/>
      </c>
      <c r="AC246" s="29">
        <f>MIN(AB246,N('Debt Payoff'!$E$12))</f>
        <v/>
      </c>
      <c r="AD246" s="29">
        <f>AB246-AC246</f>
        <v/>
      </c>
      <c r="AE246" s="29">
        <f>MAX(0,MIN(AD246,$AQ246-SUMIF($C$4:$AP$4,"&lt;"&amp;AD$4,$C246:$AP246)))</f>
        <v/>
      </c>
      <c r="AF246" s="29">
        <f>ROUND(AD246-AE246,2)</f>
        <v/>
      </c>
      <c r="AG246" s="29">
        <f>N(AK245)*(1+N('Debt Payoff'!$D$13)/12)</f>
        <v/>
      </c>
      <c r="AH246" s="29">
        <f>MIN(AG246,N('Debt Payoff'!$E$13))</f>
        <v/>
      </c>
      <c r="AI246" s="29">
        <f>AG246-AH246</f>
        <v/>
      </c>
      <c r="AJ246" s="29">
        <f>MAX(0,MIN(AI246,$AQ246-SUMIF($C$4:$AP$4,"&lt;"&amp;AI$4,$C246:$AP246)))</f>
        <v/>
      </c>
      <c r="AK246" s="29">
        <f>ROUND(AI246-AJ246,2)</f>
        <v/>
      </c>
      <c r="AL246" s="29">
        <f>N(AP245)*(1+N('Debt Payoff'!$D$14)/12)</f>
        <v/>
      </c>
      <c r="AM246" s="29">
        <f>MIN(AL246,N('Debt Payoff'!$E$14))</f>
        <v/>
      </c>
      <c r="AN246" s="29">
        <f>AL246-AM246</f>
        <v/>
      </c>
      <c r="AO246" s="29">
        <f>MAX(0,MIN(AN246,$AQ246-SUMIF($C$4:$AP$4,"&lt;"&amp;AN$4,$C246:$AP246)))</f>
        <v/>
      </c>
      <c r="AP246" s="29">
        <f>ROUND(AN246-AO246,2)</f>
        <v/>
      </c>
      <c r="AQ246" s="29">
        <f>'Debt Payoff'!$C$19-(D246+I246+N246+S246+X246+AC246+AH246+AM246)</f>
        <v/>
      </c>
      <c r="AR246" s="29">
        <f>G246+L246+Q246+V246+AA246+AF246+AK246+AP246</f>
        <v/>
      </c>
      <c r="AS246" s="29">
        <f>D246+F246+I246+K246+N246+P246+S246+U246+X246+Z246+AC246+AE246+AH246+AJ246+AM246+AO246</f>
        <v/>
      </c>
      <c r="AT246" s="29">
        <f>(C246+H246+M246+R246+W246+AB246+AG246+AL246)-AR245</f>
        <v/>
      </c>
    </row>
    <row r="247">
      <c r="B247" t="n">
        <v>242</v>
      </c>
      <c r="C247" s="29">
        <f>N(G246)*(1+N('Debt Payoff'!$D$7)/12)</f>
        <v/>
      </c>
      <c r="D247" s="29">
        <f>MIN(C247,N('Debt Payoff'!$E$7))</f>
        <v/>
      </c>
      <c r="E247" s="29">
        <f>C247-D247</f>
        <v/>
      </c>
      <c r="F247" s="29">
        <f>MAX(0,MIN(E247,$AQ247-SUMIF($C$4:$AP$4,"&lt;"&amp;E$4,$C247:$AP247)))</f>
        <v/>
      </c>
      <c r="G247" s="29">
        <f>ROUND(E247-F247,2)</f>
        <v/>
      </c>
      <c r="H247" s="29">
        <f>N(L246)*(1+N('Debt Payoff'!$D$8)/12)</f>
        <v/>
      </c>
      <c r="I247" s="29">
        <f>MIN(H247,N('Debt Payoff'!$E$8))</f>
        <v/>
      </c>
      <c r="J247" s="29">
        <f>H247-I247</f>
        <v/>
      </c>
      <c r="K247" s="29">
        <f>MAX(0,MIN(J247,$AQ247-SUMIF($C$4:$AP$4,"&lt;"&amp;J$4,$C247:$AP247)))</f>
        <v/>
      </c>
      <c r="L247" s="29">
        <f>ROUND(J247-K247,2)</f>
        <v/>
      </c>
      <c r="M247" s="29">
        <f>N(Q246)*(1+N('Debt Payoff'!$D$9)/12)</f>
        <v/>
      </c>
      <c r="N247" s="29">
        <f>MIN(M247,N('Debt Payoff'!$E$9))</f>
        <v/>
      </c>
      <c r="O247" s="29">
        <f>M247-N247</f>
        <v/>
      </c>
      <c r="P247" s="29">
        <f>MAX(0,MIN(O247,$AQ247-SUMIF($C$4:$AP$4,"&lt;"&amp;O$4,$C247:$AP247)))</f>
        <v/>
      </c>
      <c r="Q247" s="29">
        <f>ROUND(O247-P247,2)</f>
        <v/>
      </c>
      <c r="R247" s="29">
        <f>N(V246)*(1+N('Debt Payoff'!$D$10)/12)</f>
        <v/>
      </c>
      <c r="S247" s="29">
        <f>MIN(R247,N('Debt Payoff'!$E$10))</f>
        <v/>
      </c>
      <c r="T247" s="29">
        <f>R247-S247</f>
        <v/>
      </c>
      <c r="U247" s="29">
        <f>MAX(0,MIN(T247,$AQ247-SUMIF($C$4:$AP$4,"&lt;"&amp;T$4,$C247:$AP247)))</f>
        <v/>
      </c>
      <c r="V247" s="29">
        <f>ROUND(T247-U247,2)</f>
        <v/>
      </c>
      <c r="W247" s="29">
        <f>N(AA246)*(1+N('Debt Payoff'!$D$11)/12)</f>
        <v/>
      </c>
      <c r="X247" s="29">
        <f>MIN(W247,N('Debt Payoff'!$E$11))</f>
        <v/>
      </c>
      <c r="Y247" s="29">
        <f>W247-X247</f>
        <v/>
      </c>
      <c r="Z247" s="29">
        <f>MAX(0,MIN(Y247,$AQ247-SUMIF($C$4:$AP$4,"&lt;"&amp;Y$4,$C247:$AP247)))</f>
        <v/>
      </c>
      <c r="AA247" s="29">
        <f>ROUND(Y247-Z247,2)</f>
        <v/>
      </c>
      <c r="AB247" s="29">
        <f>N(AF246)*(1+N('Debt Payoff'!$D$12)/12)</f>
        <v/>
      </c>
      <c r="AC247" s="29">
        <f>MIN(AB247,N('Debt Payoff'!$E$12))</f>
        <v/>
      </c>
      <c r="AD247" s="29">
        <f>AB247-AC247</f>
        <v/>
      </c>
      <c r="AE247" s="29">
        <f>MAX(0,MIN(AD247,$AQ247-SUMIF($C$4:$AP$4,"&lt;"&amp;AD$4,$C247:$AP247)))</f>
        <v/>
      </c>
      <c r="AF247" s="29">
        <f>ROUND(AD247-AE247,2)</f>
        <v/>
      </c>
      <c r="AG247" s="29">
        <f>N(AK246)*(1+N('Debt Payoff'!$D$13)/12)</f>
        <v/>
      </c>
      <c r="AH247" s="29">
        <f>MIN(AG247,N('Debt Payoff'!$E$13))</f>
        <v/>
      </c>
      <c r="AI247" s="29">
        <f>AG247-AH247</f>
        <v/>
      </c>
      <c r="AJ247" s="29">
        <f>MAX(0,MIN(AI247,$AQ247-SUMIF($C$4:$AP$4,"&lt;"&amp;AI$4,$C247:$AP247)))</f>
        <v/>
      </c>
      <c r="AK247" s="29">
        <f>ROUND(AI247-AJ247,2)</f>
        <v/>
      </c>
      <c r="AL247" s="29">
        <f>N(AP246)*(1+N('Debt Payoff'!$D$14)/12)</f>
        <v/>
      </c>
      <c r="AM247" s="29">
        <f>MIN(AL247,N('Debt Payoff'!$E$14))</f>
        <v/>
      </c>
      <c r="AN247" s="29">
        <f>AL247-AM247</f>
        <v/>
      </c>
      <c r="AO247" s="29">
        <f>MAX(0,MIN(AN247,$AQ247-SUMIF($C$4:$AP$4,"&lt;"&amp;AN$4,$C247:$AP247)))</f>
        <v/>
      </c>
      <c r="AP247" s="29">
        <f>ROUND(AN247-AO247,2)</f>
        <v/>
      </c>
      <c r="AQ247" s="29">
        <f>'Debt Payoff'!$C$19-(D247+I247+N247+S247+X247+AC247+AH247+AM247)</f>
        <v/>
      </c>
      <c r="AR247" s="29">
        <f>G247+L247+Q247+V247+AA247+AF247+AK247+AP247</f>
        <v/>
      </c>
      <c r="AS247" s="29">
        <f>D247+F247+I247+K247+N247+P247+S247+U247+X247+Z247+AC247+AE247+AH247+AJ247+AM247+AO247</f>
        <v/>
      </c>
      <c r="AT247" s="29">
        <f>(C247+H247+M247+R247+W247+AB247+AG247+AL247)-AR246</f>
        <v/>
      </c>
    </row>
    <row r="248">
      <c r="B248" t="n">
        <v>243</v>
      </c>
      <c r="C248" s="29">
        <f>N(G247)*(1+N('Debt Payoff'!$D$7)/12)</f>
        <v/>
      </c>
      <c r="D248" s="29">
        <f>MIN(C248,N('Debt Payoff'!$E$7))</f>
        <v/>
      </c>
      <c r="E248" s="29">
        <f>C248-D248</f>
        <v/>
      </c>
      <c r="F248" s="29">
        <f>MAX(0,MIN(E248,$AQ248-SUMIF($C$4:$AP$4,"&lt;"&amp;E$4,$C248:$AP248)))</f>
        <v/>
      </c>
      <c r="G248" s="29">
        <f>ROUND(E248-F248,2)</f>
        <v/>
      </c>
      <c r="H248" s="29">
        <f>N(L247)*(1+N('Debt Payoff'!$D$8)/12)</f>
        <v/>
      </c>
      <c r="I248" s="29">
        <f>MIN(H248,N('Debt Payoff'!$E$8))</f>
        <v/>
      </c>
      <c r="J248" s="29">
        <f>H248-I248</f>
        <v/>
      </c>
      <c r="K248" s="29">
        <f>MAX(0,MIN(J248,$AQ248-SUMIF($C$4:$AP$4,"&lt;"&amp;J$4,$C248:$AP248)))</f>
        <v/>
      </c>
      <c r="L248" s="29">
        <f>ROUND(J248-K248,2)</f>
        <v/>
      </c>
      <c r="M248" s="29">
        <f>N(Q247)*(1+N('Debt Payoff'!$D$9)/12)</f>
        <v/>
      </c>
      <c r="N248" s="29">
        <f>MIN(M248,N('Debt Payoff'!$E$9))</f>
        <v/>
      </c>
      <c r="O248" s="29">
        <f>M248-N248</f>
        <v/>
      </c>
      <c r="P248" s="29">
        <f>MAX(0,MIN(O248,$AQ248-SUMIF($C$4:$AP$4,"&lt;"&amp;O$4,$C248:$AP248)))</f>
        <v/>
      </c>
      <c r="Q248" s="29">
        <f>ROUND(O248-P248,2)</f>
        <v/>
      </c>
      <c r="R248" s="29">
        <f>N(V247)*(1+N('Debt Payoff'!$D$10)/12)</f>
        <v/>
      </c>
      <c r="S248" s="29">
        <f>MIN(R248,N('Debt Payoff'!$E$10))</f>
        <v/>
      </c>
      <c r="T248" s="29">
        <f>R248-S248</f>
        <v/>
      </c>
      <c r="U248" s="29">
        <f>MAX(0,MIN(T248,$AQ248-SUMIF($C$4:$AP$4,"&lt;"&amp;T$4,$C248:$AP248)))</f>
        <v/>
      </c>
      <c r="V248" s="29">
        <f>ROUND(T248-U248,2)</f>
        <v/>
      </c>
      <c r="W248" s="29">
        <f>N(AA247)*(1+N('Debt Payoff'!$D$11)/12)</f>
        <v/>
      </c>
      <c r="X248" s="29">
        <f>MIN(W248,N('Debt Payoff'!$E$11))</f>
        <v/>
      </c>
      <c r="Y248" s="29">
        <f>W248-X248</f>
        <v/>
      </c>
      <c r="Z248" s="29">
        <f>MAX(0,MIN(Y248,$AQ248-SUMIF($C$4:$AP$4,"&lt;"&amp;Y$4,$C248:$AP248)))</f>
        <v/>
      </c>
      <c r="AA248" s="29">
        <f>ROUND(Y248-Z248,2)</f>
        <v/>
      </c>
      <c r="AB248" s="29">
        <f>N(AF247)*(1+N('Debt Payoff'!$D$12)/12)</f>
        <v/>
      </c>
      <c r="AC248" s="29">
        <f>MIN(AB248,N('Debt Payoff'!$E$12))</f>
        <v/>
      </c>
      <c r="AD248" s="29">
        <f>AB248-AC248</f>
        <v/>
      </c>
      <c r="AE248" s="29">
        <f>MAX(0,MIN(AD248,$AQ248-SUMIF($C$4:$AP$4,"&lt;"&amp;AD$4,$C248:$AP248)))</f>
        <v/>
      </c>
      <c r="AF248" s="29">
        <f>ROUND(AD248-AE248,2)</f>
        <v/>
      </c>
      <c r="AG248" s="29">
        <f>N(AK247)*(1+N('Debt Payoff'!$D$13)/12)</f>
        <v/>
      </c>
      <c r="AH248" s="29">
        <f>MIN(AG248,N('Debt Payoff'!$E$13))</f>
        <v/>
      </c>
      <c r="AI248" s="29">
        <f>AG248-AH248</f>
        <v/>
      </c>
      <c r="AJ248" s="29">
        <f>MAX(0,MIN(AI248,$AQ248-SUMIF($C$4:$AP$4,"&lt;"&amp;AI$4,$C248:$AP248)))</f>
        <v/>
      </c>
      <c r="AK248" s="29">
        <f>ROUND(AI248-AJ248,2)</f>
        <v/>
      </c>
      <c r="AL248" s="29">
        <f>N(AP247)*(1+N('Debt Payoff'!$D$14)/12)</f>
        <v/>
      </c>
      <c r="AM248" s="29">
        <f>MIN(AL248,N('Debt Payoff'!$E$14))</f>
        <v/>
      </c>
      <c r="AN248" s="29">
        <f>AL248-AM248</f>
        <v/>
      </c>
      <c r="AO248" s="29">
        <f>MAX(0,MIN(AN248,$AQ248-SUMIF($C$4:$AP$4,"&lt;"&amp;AN$4,$C248:$AP248)))</f>
        <v/>
      </c>
      <c r="AP248" s="29">
        <f>ROUND(AN248-AO248,2)</f>
        <v/>
      </c>
      <c r="AQ248" s="29">
        <f>'Debt Payoff'!$C$19-(D248+I248+N248+S248+X248+AC248+AH248+AM248)</f>
        <v/>
      </c>
      <c r="AR248" s="29">
        <f>G248+L248+Q248+V248+AA248+AF248+AK248+AP248</f>
        <v/>
      </c>
      <c r="AS248" s="29">
        <f>D248+F248+I248+K248+N248+P248+S248+U248+X248+Z248+AC248+AE248+AH248+AJ248+AM248+AO248</f>
        <v/>
      </c>
      <c r="AT248" s="29">
        <f>(C248+H248+M248+R248+W248+AB248+AG248+AL248)-AR247</f>
        <v/>
      </c>
    </row>
    <row r="249">
      <c r="B249" t="n">
        <v>244</v>
      </c>
      <c r="C249" s="29">
        <f>N(G248)*(1+N('Debt Payoff'!$D$7)/12)</f>
        <v/>
      </c>
      <c r="D249" s="29">
        <f>MIN(C249,N('Debt Payoff'!$E$7))</f>
        <v/>
      </c>
      <c r="E249" s="29">
        <f>C249-D249</f>
        <v/>
      </c>
      <c r="F249" s="29">
        <f>MAX(0,MIN(E249,$AQ249-SUMIF($C$4:$AP$4,"&lt;"&amp;E$4,$C249:$AP249)))</f>
        <v/>
      </c>
      <c r="G249" s="29">
        <f>ROUND(E249-F249,2)</f>
        <v/>
      </c>
      <c r="H249" s="29">
        <f>N(L248)*(1+N('Debt Payoff'!$D$8)/12)</f>
        <v/>
      </c>
      <c r="I249" s="29">
        <f>MIN(H249,N('Debt Payoff'!$E$8))</f>
        <v/>
      </c>
      <c r="J249" s="29">
        <f>H249-I249</f>
        <v/>
      </c>
      <c r="K249" s="29">
        <f>MAX(0,MIN(J249,$AQ249-SUMIF($C$4:$AP$4,"&lt;"&amp;J$4,$C249:$AP249)))</f>
        <v/>
      </c>
      <c r="L249" s="29">
        <f>ROUND(J249-K249,2)</f>
        <v/>
      </c>
      <c r="M249" s="29">
        <f>N(Q248)*(1+N('Debt Payoff'!$D$9)/12)</f>
        <v/>
      </c>
      <c r="N249" s="29">
        <f>MIN(M249,N('Debt Payoff'!$E$9))</f>
        <v/>
      </c>
      <c r="O249" s="29">
        <f>M249-N249</f>
        <v/>
      </c>
      <c r="P249" s="29">
        <f>MAX(0,MIN(O249,$AQ249-SUMIF($C$4:$AP$4,"&lt;"&amp;O$4,$C249:$AP249)))</f>
        <v/>
      </c>
      <c r="Q249" s="29">
        <f>ROUND(O249-P249,2)</f>
        <v/>
      </c>
      <c r="R249" s="29">
        <f>N(V248)*(1+N('Debt Payoff'!$D$10)/12)</f>
        <v/>
      </c>
      <c r="S249" s="29">
        <f>MIN(R249,N('Debt Payoff'!$E$10))</f>
        <v/>
      </c>
      <c r="T249" s="29">
        <f>R249-S249</f>
        <v/>
      </c>
      <c r="U249" s="29">
        <f>MAX(0,MIN(T249,$AQ249-SUMIF($C$4:$AP$4,"&lt;"&amp;T$4,$C249:$AP249)))</f>
        <v/>
      </c>
      <c r="V249" s="29">
        <f>ROUND(T249-U249,2)</f>
        <v/>
      </c>
      <c r="W249" s="29">
        <f>N(AA248)*(1+N('Debt Payoff'!$D$11)/12)</f>
        <v/>
      </c>
      <c r="X249" s="29">
        <f>MIN(W249,N('Debt Payoff'!$E$11))</f>
        <v/>
      </c>
      <c r="Y249" s="29">
        <f>W249-X249</f>
        <v/>
      </c>
      <c r="Z249" s="29">
        <f>MAX(0,MIN(Y249,$AQ249-SUMIF($C$4:$AP$4,"&lt;"&amp;Y$4,$C249:$AP249)))</f>
        <v/>
      </c>
      <c r="AA249" s="29">
        <f>ROUND(Y249-Z249,2)</f>
        <v/>
      </c>
      <c r="AB249" s="29">
        <f>N(AF248)*(1+N('Debt Payoff'!$D$12)/12)</f>
        <v/>
      </c>
      <c r="AC249" s="29">
        <f>MIN(AB249,N('Debt Payoff'!$E$12))</f>
        <v/>
      </c>
      <c r="AD249" s="29">
        <f>AB249-AC249</f>
        <v/>
      </c>
      <c r="AE249" s="29">
        <f>MAX(0,MIN(AD249,$AQ249-SUMIF($C$4:$AP$4,"&lt;"&amp;AD$4,$C249:$AP249)))</f>
        <v/>
      </c>
      <c r="AF249" s="29">
        <f>ROUND(AD249-AE249,2)</f>
        <v/>
      </c>
      <c r="AG249" s="29">
        <f>N(AK248)*(1+N('Debt Payoff'!$D$13)/12)</f>
        <v/>
      </c>
      <c r="AH249" s="29">
        <f>MIN(AG249,N('Debt Payoff'!$E$13))</f>
        <v/>
      </c>
      <c r="AI249" s="29">
        <f>AG249-AH249</f>
        <v/>
      </c>
      <c r="AJ249" s="29">
        <f>MAX(0,MIN(AI249,$AQ249-SUMIF($C$4:$AP$4,"&lt;"&amp;AI$4,$C249:$AP249)))</f>
        <v/>
      </c>
      <c r="AK249" s="29">
        <f>ROUND(AI249-AJ249,2)</f>
        <v/>
      </c>
      <c r="AL249" s="29">
        <f>N(AP248)*(1+N('Debt Payoff'!$D$14)/12)</f>
        <v/>
      </c>
      <c r="AM249" s="29">
        <f>MIN(AL249,N('Debt Payoff'!$E$14))</f>
        <v/>
      </c>
      <c r="AN249" s="29">
        <f>AL249-AM249</f>
        <v/>
      </c>
      <c r="AO249" s="29">
        <f>MAX(0,MIN(AN249,$AQ249-SUMIF($C$4:$AP$4,"&lt;"&amp;AN$4,$C249:$AP249)))</f>
        <v/>
      </c>
      <c r="AP249" s="29">
        <f>ROUND(AN249-AO249,2)</f>
        <v/>
      </c>
      <c r="AQ249" s="29">
        <f>'Debt Payoff'!$C$19-(D249+I249+N249+S249+X249+AC249+AH249+AM249)</f>
        <v/>
      </c>
      <c r="AR249" s="29">
        <f>G249+L249+Q249+V249+AA249+AF249+AK249+AP249</f>
        <v/>
      </c>
      <c r="AS249" s="29">
        <f>D249+F249+I249+K249+N249+P249+S249+U249+X249+Z249+AC249+AE249+AH249+AJ249+AM249+AO249</f>
        <v/>
      </c>
      <c r="AT249" s="29">
        <f>(C249+H249+M249+R249+W249+AB249+AG249+AL249)-AR248</f>
        <v/>
      </c>
    </row>
    <row r="250">
      <c r="B250" t="n">
        <v>245</v>
      </c>
      <c r="C250" s="29">
        <f>N(G249)*(1+N('Debt Payoff'!$D$7)/12)</f>
        <v/>
      </c>
      <c r="D250" s="29">
        <f>MIN(C250,N('Debt Payoff'!$E$7))</f>
        <v/>
      </c>
      <c r="E250" s="29">
        <f>C250-D250</f>
        <v/>
      </c>
      <c r="F250" s="29">
        <f>MAX(0,MIN(E250,$AQ250-SUMIF($C$4:$AP$4,"&lt;"&amp;E$4,$C250:$AP250)))</f>
        <v/>
      </c>
      <c r="G250" s="29">
        <f>ROUND(E250-F250,2)</f>
        <v/>
      </c>
      <c r="H250" s="29">
        <f>N(L249)*(1+N('Debt Payoff'!$D$8)/12)</f>
        <v/>
      </c>
      <c r="I250" s="29">
        <f>MIN(H250,N('Debt Payoff'!$E$8))</f>
        <v/>
      </c>
      <c r="J250" s="29">
        <f>H250-I250</f>
        <v/>
      </c>
      <c r="K250" s="29">
        <f>MAX(0,MIN(J250,$AQ250-SUMIF($C$4:$AP$4,"&lt;"&amp;J$4,$C250:$AP250)))</f>
        <v/>
      </c>
      <c r="L250" s="29">
        <f>ROUND(J250-K250,2)</f>
        <v/>
      </c>
      <c r="M250" s="29">
        <f>N(Q249)*(1+N('Debt Payoff'!$D$9)/12)</f>
        <v/>
      </c>
      <c r="N250" s="29">
        <f>MIN(M250,N('Debt Payoff'!$E$9))</f>
        <v/>
      </c>
      <c r="O250" s="29">
        <f>M250-N250</f>
        <v/>
      </c>
      <c r="P250" s="29">
        <f>MAX(0,MIN(O250,$AQ250-SUMIF($C$4:$AP$4,"&lt;"&amp;O$4,$C250:$AP250)))</f>
        <v/>
      </c>
      <c r="Q250" s="29">
        <f>ROUND(O250-P250,2)</f>
        <v/>
      </c>
      <c r="R250" s="29">
        <f>N(V249)*(1+N('Debt Payoff'!$D$10)/12)</f>
        <v/>
      </c>
      <c r="S250" s="29">
        <f>MIN(R250,N('Debt Payoff'!$E$10))</f>
        <v/>
      </c>
      <c r="T250" s="29">
        <f>R250-S250</f>
        <v/>
      </c>
      <c r="U250" s="29">
        <f>MAX(0,MIN(T250,$AQ250-SUMIF($C$4:$AP$4,"&lt;"&amp;T$4,$C250:$AP250)))</f>
        <v/>
      </c>
      <c r="V250" s="29">
        <f>ROUND(T250-U250,2)</f>
        <v/>
      </c>
      <c r="W250" s="29">
        <f>N(AA249)*(1+N('Debt Payoff'!$D$11)/12)</f>
        <v/>
      </c>
      <c r="X250" s="29">
        <f>MIN(W250,N('Debt Payoff'!$E$11))</f>
        <v/>
      </c>
      <c r="Y250" s="29">
        <f>W250-X250</f>
        <v/>
      </c>
      <c r="Z250" s="29">
        <f>MAX(0,MIN(Y250,$AQ250-SUMIF($C$4:$AP$4,"&lt;"&amp;Y$4,$C250:$AP250)))</f>
        <v/>
      </c>
      <c r="AA250" s="29">
        <f>ROUND(Y250-Z250,2)</f>
        <v/>
      </c>
      <c r="AB250" s="29">
        <f>N(AF249)*(1+N('Debt Payoff'!$D$12)/12)</f>
        <v/>
      </c>
      <c r="AC250" s="29">
        <f>MIN(AB250,N('Debt Payoff'!$E$12))</f>
        <v/>
      </c>
      <c r="AD250" s="29">
        <f>AB250-AC250</f>
        <v/>
      </c>
      <c r="AE250" s="29">
        <f>MAX(0,MIN(AD250,$AQ250-SUMIF($C$4:$AP$4,"&lt;"&amp;AD$4,$C250:$AP250)))</f>
        <v/>
      </c>
      <c r="AF250" s="29">
        <f>ROUND(AD250-AE250,2)</f>
        <v/>
      </c>
      <c r="AG250" s="29">
        <f>N(AK249)*(1+N('Debt Payoff'!$D$13)/12)</f>
        <v/>
      </c>
      <c r="AH250" s="29">
        <f>MIN(AG250,N('Debt Payoff'!$E$13))</f>
        <v/>
      </c>
      <c r="AI250" s="29">
        <f>AG250-AH250</f>
        <v/>
      </c>
      <c r="AJ250" s="29">
        <f>MAX(0,MIN(AI250,$AQ250-SUMIF($C$4:$AP$4,"&lt;"&amp;AI$4,$C250:$AP250)))</f>
        <v/>
      </c>
      <c r="AK250" s="29">
        <f>ROUND(AI250-AJ250,2)</f>
        <v/>
      </c>
      <c r="AL250" s="29">
        <f>N(AP249)*(1+N('Debt Payoff'!$D$14)/12)</f>
        <v/>
      </c>
      <c r="AM250" s="29">
        <f>MIN(AL250,N('Debt Payoff'!$E$14))</f>
        <v/>
      </c>
      <c r="AN250" s="29">
        <f>AL250-AM250</f>
        <v/>
      </c>
      <c r="AO250" s="29">
        <f>MAX(0,MIN(AN250,$AQ250-SUMIF($C$4:$AP$4,"&lt;"&amp;AN$4,$C250:$AP250)))</f>
        <v/>
      </c>
      <c r="AP250" s="29">
        <f>ROUND(AN250-AO250,2)</f>
        <v/>
      </c>
      <c r="AQ250" s="29">
        <f>'Debt Payoff'!$C$19-(D250+I250+N250+S250+X250+AC250+AH250+AM250)</f>
        <v/>
      </c>
      <c r="AR250" s="29">
        <f>G250+L250+Q250+V250+AA250+AF250+AK250+AP250</f>
        <v/>
      </c>
      <c r="AS250" s="29">
        <f>D250+F250+I250+K250+N250+P250+S250+U250+X250+Z250+AC250+AE250+AH250+AJ250+AM250+AO250</f>
        <v/>
      </c>
      <c r="AT250" s="29">
        <f>(C250+H250+M250+R250+W250+AB250+AG250+AL250)-AR249</f>
        <v/>
      </c>
    </row>
    <row r="251">
      <c r="B251" t="n">
        <v>246</v>
      </c>
      <c r="C251" s="29">
        <f>N(G250)*(1+N('Debt Payoff'!$D$7)/12)</f>
        <v/>
      </c>
      <c r="D251" s="29">
        <f>MIN(C251,N('Debt Payoff'!$E$7))</f>
        <v/>
      </c>
      <c r="E251" s="29">
        <f>C251-D251</f>
        <v/>
      </c>
      <c r="F251" s="29">
        <f>MAX(0,MIN(E251,$AQ251-SUMIF($C$4:$AP$4,"&lt;"&amp;E$4,$C251:$AP251)))</f>
        <v/>
      </c>
      <c r="G251" s="29">
        <f>ROUND(E251-F251,2)</f>
        <v/>
      </c>
      <c r="H251" s="29">
        <f>N(L250)*(1+N('Debt Payoff'!$D$8)/12)</f>
        <v/>
      </c>
      <c r="I251" s="29">
        <f>MIN(H251,N('Debt Payoff'!$E$8))</f>
        <v/>
      </c>
      <c r="J251" s="29">
        <f>H251-I251</f>
        <v/>
      </c>
      <c r="K251" s="29">
        <f>MAX(0,MIN(J251,$AQ251-SUMIF($C$4:$AP$4,"&lt;"&amp;J$4,$C251:$AP251)))</f>
        <v/>
      </c>
      <c r="L251" s="29">
        <f>ROUND(J251-K251,2)</f>
        <v/>
      </c>
      <c r="M251" s="29">
        <f>N(Q250)*(1+N('Debt Payoff'!$D$9)/12)</f>
        <v/>
      </c>
      <c r="N251" s="29">
        <f>MIN(M251,N('Debt Payoff'!$E$9))</f>
        <v/>
      </c>
      <c r="O251" s="29">
        <f>M251-N251</f>
        <v/>
      </c>
      <c r="P251" s="29">
        <f>MAX(0,MIN(O251,$AQ251-SUMIF($C$4:$AP$4,"&lt;"&amp;O$4,$C251:$AP251)))</f>
        <v/>
      </c>
      <c r="Q251" s="29">
        <f>ROUND(O251-P251,2)</f>
        <v/>
      </c>
      <c r="R251" s="29">
        <f>N(V250)*(1+N('Debt Payoff'!$D$10)/12)</f>
        <v/>
      </c>
      <c r="S251" s="29">
        <f>MIN(R251,N('Debt Payoff'!$E$10))</f>
        <v/>
      </c>
      <c r="T251" s="29">
        <f>R251-S251</f>
        <v/>
      </c>
      <c r="U251" s="29">
        <f>MAX(0,MIN(T251,$AQ251-SUMIF($C$4:$AP$4,"&lt;"&amp;T$4,$C251:$AP251)))</f>
        <v/>
      </c>
      <c r="V251" s="29">
        <f>ROUND(T251-U251,2)</f>
        <v/>
      </c>
      <c r="W251" s="29">
        <f>N(AA250)*(1+N('Debt Payoff'!$D$11)/12)</f>
        <v/>
      </c>
      <c r="X251" s="29">
        <f>MIN(W251,N('Debt Payoff'!$E$11))</f>
        <v/>
      </c>
      <c r="Y251" s="29">
        <f>W251-X251</f>
        <v/>
      </c>
      <c r="Z251" s="29">
        <f>MAX(0,MIN(Y251,$AQ251-SUMIF($C$4:$AP$4,"&lt;"&amp;Y$4,$C251:$AP251)))</f>
        <v/>
      </c>
      <c r="AA251" s="29">
        <f>ROUND(Y251-Z251,2)</f>
        <v/>
      </c>
      <c r="AB251" s="29">
        <f>N(AF250)*(1+N('Debt Payoff'!$D$12)/12)</f>
        <v/>
      </c>
      <c r="AC251" s="29">
        <f>MIN(AB251,N('Debt Payoff'!$E$12))</f>
        <v/>
      </c>
      <c r="AD251" s="29">
        <f>AB251-AC251</f>
        <v/>
      </c>
      <c r="AE251" s="29">
        <f>MAX(0,MIN(AD251,$AQ251-SUMIF($C$4:$AP$4,"&lt;"&amp;AD$4,$C251:$AP251)))</f>
        <v/>
      </c>
      <c r="AF251" s="29">
        <f>ROUND(AD251-AE251,2)</f>
        <v/>
      </c>
      <c r="AG251" s="29">
        <f>N(AK250)*(1+N('Debt Payoff'!$D$13)/12)</f>
        <v/>
      </c>
      <c r="AH251" s="29">
        <f>MIN(AG251,N('Debt Payoff'!$E$13))</f>
        <v/>
      </c>
      <c r="AI251" s="29">
        <f>AG251-AH251</f>
        <v/>
      </c>
      <c r="AJ251" s="29">
        <f>MAX(0,MIN(AI251,$AQ251-SUMIF($C$4:$AP$4,"&lt;"&amp;AI$4,$C251:$AP251)))</f>
        <v/>
      </c>
      <c r="AK251" s="29">
        <f>ROUND(AI251-AJ251,2)</f>
        <v/>
      </c>
      <c r="AL251" s="29">
        <f>N(AP250)*(1+N('Debt Payoff'!$D$14)/12)</f>
        <v/>
      </c>
      <c r="AM251" s="29">
        <f>MIN(AL251,N('Debt Payoff'!$E$14))</f>
        <v/>
      </c>
      <c r="AN251" s="29">
        <f>AL251-AM251</f>
        <v/>
      </c>
      <c r="AO251" s="29">
        <f>MAX(0,MIN(AN251,$AQ251-SUMIF($C$4:$AP$4,"&lt;"&amp;AN$4,$C251:$AP251)))</f>
        <v/>
      </c>
      <c r="AP251" s="29">
        <f>ROUND(AN251-AO251,2)</f>
        <v/>
      </c>
      <c r="AQ251" s="29">
        <f>'Debt Payoff'!$C$19-(D251+I251+N251+S251+X251+AC251+AH251+AM251)</f>
        <v/>
      </c>
      <c r="AR251" s="29">
        <f>G251+L251+Q251+V251+AA251+AF251+AK251+AP251</f>
        <v/>
      </c>
      <c r="AS251" s="29">
        <f>D251+F251+I251+K251+N251+P251+S251+U251+X251+Z251+AC251+AE251+AH251+AJ251+AM251+AO251</f>
        <v/>
      </c>
      <c r="AT251" s="29">
        <f>(C251+H251+M251+R251+W251+AB251+AG251+AL251)-AR250</f>
        <v/>
      </c>
    </row>
    <row r="252">
      <c r="B252" t="n">
        <v>247</v>
      </c>
      <c r="C252" s="29">
        <f>N(G251)*(1+N('Debt Payoff'!$D$7)/12)</f>
        <v/>
      </c>
      <c r="D252" s="29">
        <f>MIN(C252,N('Debt Payoff'!$E$7))</f>
        <v/>
      </c>
      <c r="E252" s="29">
        <f>C252-D252</f>
        <v/>
      </c>
      <c r="F252" s="29">
        <f>MAX(0,MIN(E252,$AQ252-SUMIF($C$4:$AP$4,"&lt;"&amp;E$4,$C252:$AP252)))</f>
        <v/>
      </c>
      <c r="G252" s="29">
        <f>ROUND(E252-F252,2)</f>
        <v/>
      </c>
      <c r="H252" s="29">
        <f>N(L251)*(1+N('Debt Payoff'!$D$8)/12)</f>
        <v/>
      </c>
      <c r="I252" s="29">
        <f>MIN(H252,N('Debt Payoff'!$E$8))</f>
        <v/>
      </c>
      <c r="J252" s="29">
        <f>H252-I252</f>
        <v/>
      </c>
      <c r="K252" s="29">
        <f>MAX(0,MIN(J252,$AQ252-SUMIF($C$4:$AP$4,"&lt;"&amp;J$4,$C252:$AP252)))</f>
        <v/>
      </c>
      <c r="L252" s="29">
        <f>ROUND(J252-K252,2)</f>
        <v/>
      </c>
      <c r="M252" s="29">
        <f>N(Q251)*(1+N('Debt Payoff'!$D$9)/12)</f>
        <v/>
      </c>
      <c r="N252" s="29">
        <f>MIN(M252,N('Debt Payoff'!$E$9))</f>
        <v/>
      </c>
      <c r="O252" s="29">
        <f>M252-N252</f>
        <v/>
      </c>
      <c r="P252" s="29">
        <f>MAX(0,MIN(O252,$AQ252-SUMIF($C$4:$AP$4,"&lt;"&amp;O$4,$C252:$AP252)))</f>
        <v/>
      </c>
      <c r="Q252" s="29">
        <f>ROUND(O252-P252,2)</f>
        <v/>
      </c>
      <c r="R252" s="29">
        <f>N(V251)*(1+N('Debt Payoff'!$D$10)/12)</f>
        <v/>
      </c>
      <c r="S252" s="29">
        <f>MIN(R252,N('Debt Payoff'!$E$10))</f>
        <v/>
      </c>
      <c r="T252" s="29">
        <f>R252-S252</f>
        <v/>
      </c>
      <c r="U252" s="29">
        <f>MAX(0,MIN(T252,$AQ252-SUMIF($C$4:$AP$4,"&lt;"&amp;T$4,$C252:$AP252)))</f>
        <v/>
      </c>
      <c r="V252" s="29">
        <f>ROUND(T252-U252,2)</f>
        <v/>
      </c>
      <c r="W252" s="29">
        <f>N(AA251)*(1+N('Debt Payoff'!$D$11)/12)</f>
        <v/>
      </c>
      <c r="X252" s="29">
        <f>MIN(W252,N('Debt Payoff'!$E$11))</f>
        <v/>
      </c>
      <c r="Y252" s="29">
        <f>W252-X252</f>
        <v/>
      </c>
      <c r="Z252" s="29">
        <f>MAX(0,MIN(Y252,$AQ252-SUMIF($C$4:$AP$4,"&lt;"&amp;Y$4,$C252:$AP252)))</f>
        <v/>
      </c>
      <c r="AA252" s="29">
        <f>ROUND(Y252-Z252,2)</f>
        <v/>
      </c>
      <c r="AB252" s="29">
        <f>N(AF251)*(1+N('Debt Payoff'!$D$12)/12)</f>
        <v/>
      </c>
      <c r="AC252" s="29">
        <f>MIN(AB252,N('Debt Payoff'!$E$12))</f>
        <v/>
      </c>
      <c r="AD252" s="29">
        <f>AB252-AC252</f>
        <v/>
      </c>
      <c r="AE252" s="29">
        <f>MAX(0,MIN(AD252,$AQ252-SUMIF($C$4:$AP$4,"&lt;"&amp;AD$4,$C252:$AP252)))</f>
        <v/>
      </c>
      <c r="AF252" s="29">
        <f>ROUND(AD252-AE252,2)</f>
        <v/>
      </c>
      <c r="AG252" s="29">
        <f>N(AK251)*(1+N('Debt Payoff'!$D$13)/12)</f>
        <v/>
      </c>
      <c r="AH252" s="29">
        <f>MIN(AG252,N('Debt Payoff'!$E$13))</f>
        <v/>
      </c>
      <c r="AI252" s="29">
        <f>AG252-AH252</f>
        <v/>
      </c>
      <c r="AJ252" s="29">
        <f>MAX(0,MIN(AI252,$AQ252-SUMIF($C$4:$AP$4,"&lt;"&amp;AI$4,$C252:$AP252)))</f>
        <v/>
      </c>
      <c r="AK252" s="29">
        <f>ROUND(AI252-AJ252,2)</f>
        <v/>
      </c>
      <c r="AL252" s="29">
        <f>N(AP251)*(1+N('Debt Payoff'!$D$14)/12)</f>
        <v/>
      </c>
      <c r="AM252" s="29">
        <f>MIN(AL252,N('Debt Payoff'!$E$14))</f>
        <v/>
      </c>
      <c r="AN252" s="29">
        <f>AL252-AM252</f>
        <v/>
      </c>
      <c r="AO252" s="29">
        <f>MAX(0,MIN(AN252,$AQ252-SUMIF($C$4:$AP$4,"&lt;"&amp;AN$4,$C252:$AP252)))</f>
        <v/>
      </c>
      <c r="AP252" s="29">
        <f>ROUND(AN252-AO252,2)</f>
        <v/>
      </c>
      <c r="AQ252" s="29">
        <f>'Debt Payoff'!$C$19-(D252+I252+N252+S252+X252+AC252+AH252+AM252)</f>
        <v/>
      </c>
      <c r="AR252" s="29">
        <f>G252+L252+Q252+V252+AA252+AF252+AK252+AP252</f>
        <v/>
      </c>
      <c r="AS252" s="29">
        <f>D252+F252+I252+K252+N252+P252+S252+U252+X252+Z252+AC252+AE252+AH252+AJ252+AM252+AO252</f>
        <v/>
      </c>
      <c r="AT252" s="29">
        <f>(C252+H252+M252+R252+W252+AB252+AG252+AL252)-AR251</f>
        <v/>
      </c>
    </row>
    <row r="253">
      <c r="B253" t="n">
        <v>248</v>
      </c>
      <c r="C253" s="29">
        <f>N(G252)*(1+N('Debt Payoff'!$D$7)/12)</f>
        <v/>
      </c>
      <c r="D253" s="29">
        <f>MIN(C253,N('Debt Payoff'!$E$7))</f>
        <v/>
      </c>
      <c r="E253" s="29">
        <f>C253-D253</f>
        <v/>
      </c>
      <c r="F253" s="29">
        <f>MAX(0,MIN(E253,$AQ253-SUMIF($C$4:$AP$4,"&lt;"&amp;E$4,$C253:$AP253)))</f>
        <v/>
      </c>
      <c r="G253" s="29">
        <f>ROUND(E253-F253,2)</f>
        <v/>
      </c>
      <c r="H253" s="29">
        <f>N(L252)*(1+N('Debt Payoff'!$D$8)/12)</f>
        <v/>
      </c>
      <c r="I253" s="29">
        <f>MIN(H253,N('Debt Payoff'!$E$8))</f>
        <v/>
      </c>
      <c r="J253" s="29">
        <f>H253-I253</f>
        <v/>
      </c>
      <c r="K253" s="29">
        <f>MAX(0,MIN(J253,$AQ253-SUMIF($C$4:$AP$4,"&lt;"&amp;J$4,$C253:$AP253)))</f>
        <v/>
      </c>
      <c r="L253" s="29">
        <f>ROUND(J253-K253,2)</f>
        <v/>
      </c>
      <c r="M253" s="29">
        <f>N(Q252)*(1+N('Debt Payoff'!$D$9)/12)</f>
        <v/>
      </c>
      <c r="N253" s="29">
        <f>MIN(M253,N('Debt Payoff'!$E$9))</f>
        <v/>
      </c>
      <c r="O253" s="29">
        <f>M253-N253</f>
        <v/>
      </c>
      <c r="P253" s="29">
        <f>MAX(0,MIN(O253,$AQ253-SUMIF($C$4:$AP$4,"&lt;"&amp;O$4,$C253:$AP253)))</f>
        <v/>
      </c>
      <c r="Q253" s="29">
        <f>ROUND(O253-P253,2)</f>
        <v/>
      </c>
      <c r="R253" s="29">
        <f>N(V252)*(1+N('Debt Payoff'!$D$10)/12)</f>
        <v/>
      </c>
      <c r="S253" s="29">
        <f>MIN(R253,N('Debt Payoff'!$E$10))</f>
        <v/>
      </c>
      <c r="T253" s="29">
        <f>R253-S253</f>
        <v/>
      </c>
      <c r="U253" s="29">
        <f>MAX(0,MIN(T253,$AQ253-SUMIF($C$4:$AP$4,"&lt;"&amp;T$4,$C253:$AP253)))</f>
        <v/>
      </c>
      <c r="V253" s="29">
        <f>ROUND(T253-U253,2)</f>
        <v/>
      </c>
      <c r="W253" s="29">
        <f>N(AA252)*(1+N('Debt Payoff'!$D$11)/12)</f>
        <v/>
      </c>
      <c r="X253" s="29">
        <f>MIN(W253,N('Debt Payoff'!$E$11))</f>
        <v/>
      </c>
      <c r="Y253" s="29">
        <f>W253-X253</f>
        <v/>
      </c>
      <c r="Z253" s="29">
        <f>MAX(0,MIN(Y253,$AQ253-SUMIF($C$4:$AP$4,"&lt;"&amp;Y$4,$C253:$AP253)))</f>
        <v/>
      </c>
      <c r="AA253" s="29">
        <f>ROUND(Y253-Z253,2)</f>
        <v/>
      </c>
      <c r="AB253" s="29">
        <f>N(AF252)*(1+N('Debt Payoff'!$D$12)/12)</f>
        <v/>
      </c>
      <c r="AC253" s="29">
        <f>MIN(AB253,N('Debt Payoff'!$E$12))</f>
        <v/>
      </c>
      <c r="AD253" s="29">
        <f>AB253-AC253</f>
        <v/>
      </c>
      <c r="AE253" s="29">
        <f>MAX(0,MIN(AD253,$AQ253-SUMIF($C$4:$AP$4,"&lt;"&amp;AD$4,$C253:$AP253)))</f>
        <v/>
      </c>
      <c r="AF253" s="29">
        <f>ROUND(AD253-AE253,2)</f>
        <v/>
      </c>
      <c r="AG253" s="29">
        <f>N(AK252)*(1+N('Debt Payoff'!$D$13)/12)</f>
        <v/>
      </c>
      <c r="AH253" s="29">
        <f>MIN(AG253,N('Debt Payoff'!$E$13))</f>
        <v/>
      </c>
      <c r="AI253" s="29">
        <f>AG253-AH253</f>
        <v/>
      </c>
      <c r="AJ253" s="29">
        <f>MAX(0,MIN(AI253,$AQ253-SUMIF($C$4:$AP$4,"&lt;"&amp;AI$4,$C253:$AP253)))</f>
        <v/>
      </c>
      <c r="AK253" s="29">
        <f>ROUND(AI253-AJ253,2)</f>
        <v/>
      </c>
      <c r="AL253" s="29">
        <f>N(AP252)*(1+N('Debt Payoff'!$D$14)/12)</f>
        <v/>
      </c>
      <c r="AM253" s="29">
        <f>MIN(AL253,N('Debt Payoff'!$E$14))</f>
        <v/>
      </c>
      <c r="AN253" s="29">
        <f>AL253-AM253</f>
        <v/>
      </c>
      <c r="AO253" s="29">
        <f>MAX(0,MIN(AN253,$AQ253-SUMIF($C$4:$AP$4,"&lt;"&amp;AN$4,$C253:$AP253)))</f>
        <v/>
      </c>
      <c r="AP253" s="29">
        <f>ROUND(AN253-AO253,2)</f>
        <v/>
      </c>
      <c r="AQ253" s="29">
        <f>'Debt Payoff'!$C$19-(D253+I253+N253+S253+X253+AC253+AH253+AM253)</f>
        <v/>
      </c>
      <c r="AR253" s="29">
        <f>G253+L253+Q253+V253+AA253+AF253+AK253+AP253</f>
        <v/>
      </c>
      <c r="AS253" s="29">
        <f>D253+F253+I253+K253+N253+P253+S253+U253+X253+Z253+AC253+AE253+AH253+AJ253+AM253+AO253</f>
        <v/>
      </c>
      <c r="AT253" s="29">
        <f>(C253+H253+M253+R253+W253+AB253+AG253+AL253)-AR252</f>
        <v/>
      </c>
    </row>
    <row r="254">
      <c r="B254" t="n">
        <v>249</v>
      </c>
      <c r="C254" s="29">
        <f>N(G253)*(1+N('Debt Payoff'!$D$7)/12)</f>
        <v/>
      </c>
      <c r="D254" s="29">
        <f>MIN(C254,N('Debt Payoff'!$E$7))</f>
        <v/>
      </c>
      <c r="E254" s="29">
        <f>C254-D254</f>
        <v/>
      </c>
      <c r="F254" s="29">
        <f>MAX(0,MIN(E254,$AQ254-SUMIF($C$4:$AP$4,"&lt;"&amp;E$4,$C254:$AP254)))</f>
        <v/>
      </c>
      <c r="G254" s="29">
        <f>ROUND(E254-F254,2)</f>
        <v/>
      </c>
      <c r="H254" s="29">
        <f>N(L253)*(1+N('Debt Payoff'!$D$8)/12)</f>
        <v/>
      </c>
      <c r="I254" s="29">
        <f>MIN(H254,N('Debt Payoff'!$E$8))</f>
        <v/>
      </c>
      <c r="J254" s="29">
        <f>H254-I254</f>
        <v/>
      </c>
      <c r="K254" s="29">
        <f>MAX(0,MIN(J254,$AQ254-SUMIF($C$4:$AP$4,"&lt;"&amp;J$4,$C254:$AP254)))</f>
        <v/>
      </c>
      <c r="L254" s="29">
        <f>ROUND(J254-K254,2)</f>
        <v/>
      </c>
      <c r="M254" s="29">
        <f>N(Q253)*(1+N('Debt Payoff'!$D$9)/12)</f>
        <v/>
      </c>
      <c r="N254" s="29">
        <f>MIN(M254,N('Debt Payoff'!$E$9))</f>
        <v/>
      </c>
      <c r="O254" s="29">
        <f>M254-N254</f>
        <v/>
      </c>
      <c r="P254" s="29">
        <f>MAX(0,MIN(O254,$AQ254-SUMIF($C$4:$AP$4,"&lt;"&amp;O$4,$C254:$AP254)))</f>
        <v/>
      </c>
      <c r="Q254" s="29">
        <f>ROUND(O254-P254,2)</f>
        <v/>
      </c>
      <c r="R254" s="29">
        <f>N(V253)*(1+N('Debt Payoff'!$D$10)/12)</f>
        <v/>
      </c>
      <c r="S254" s="29">
        <f>MIN(R254,N('Debt Payoff'!$E$10))</f>
        <v/>
      </c>
      <c r="T254" s="29">
        <f>R254-S254</f>
        <v/>
      </c>
      <c r="U254" s="29">
        <f>MAX(0,MIN(T254,$AQ254-SUMIF($C$4:$AP$4,"&lt;"&amp;T$4,$C254:$AP254)))</f>
        <v/>
      </c>
      <c r="V254" s="29">
        <f>ROUND(T254-U254,2)</f>
        <v/>
      </c>
      <c r="W254" s="29">
        <f>N(AA253)*(1+N('Debt Payoff'!$D$11)/12)</f>
        <v/>
      </c>
      <c r="X254" s="29">
        <f>MIN(W254,N('Debt Payoff'!$E$11))</f>
        <v/>
      </c>
      <c r="Y254" s="29">
        <f>W254-X254</f>
        <v/>
      </c>
      <c r="Z254" s="29">
        <f>MAX(0,MIN(Y254,$AQ254-SUMIF($C$4:$AP$4,"&lt;"&amp;Y$4,$C254:$AP254)))</f>
        <v/>
      </c>
      <c r="AA254" s="29">
        <f>ROUND(Y254-Z254,2)</f>
        <v/>
      </c>
      <c r="AB254" s="29">
        <f>N(AF253)*(1+N('Debt Payoff'!$D$12)/12)</f>
        <v/>
      </c>
      <c r="AC254" s="29">
        <f>MIN(AB254,N('Debt Payoff'!$E$12))</f>
        <v/>
      </c>
      <c r="AD254" s="29">
        <f>AB254-AC254</f>
        <v/>
      </c>
      <c r="AE254" s="29">
        <f>MAX(0,MIN(AD254,$AQ254-SUMIF($C$4:$AP$4,"&lt;"&amp;AD$4,$C254:$AP254)))</f>
        <v/>
      </c>
      <c r="AF254" s="29">
        <f>ROUND(AD254-AE254,2)</f>
        <v/>
      </c>
      <c r="AG254" s="29">
        <f>N(AK253)*(1+N('Debt Payoff'!$D$13)/12)</f>
        <v/>
      </c>
      <c r="AH254" s="29">
        <f>MIN(AG254,N('Debt Payoff'!$E$13))</f>
        <v/>
      </c>
      <c r="AI254" s="29">
        <f>AG254-AH254</f>
        <v/>
      </c>
      <c r="AJ254" s="29">
        <f>MAX(0,MIN(AI254,$AQ254-SUMIF($C$4:$AP$4,"&lt;"&amp;AI$4,$C254:$AP254)))</f>
        <v/>
      </c>
      <c r="AK254" s="29">
        <f>ROUND(AI254-AJ254,2)</f>
        <v/>
      </c>
      <c r="AL254" s="29">
        <f>N(AP253)*(1+N('Debt Payoff'!$D$14)/12)</f>
        <v/>
      </c>
      <c r="AM254" s="29">
        <f>MIN(AL254,N('Debt Payoff'!$E$14))</f>
        <v/>
      </c>
      <c r="AN254" s="29">
        <f>AL254-AM254</f>
        <v/>
      </c>
      <c r="AO254" s="29">
        <f>MAX(0,MIN(AN254,$AQ254-SUMIF($C$4:$AP$4,"&lt;"&amp;AN$4,$C254:$AP254)))</f>
        <v/>
      </c>
      <c r="AP254" s="29">
        <f>ROUND(AN254-AO254,2)</f>
        <v/>
      </c>
      <c r="AQ254" s="29">
        <f>'Debt Payoff'!$C$19-(D254+I254+N254+S254+X254+AC254+AH254+AM254)</f>
        <v/>
      </c>
      <c r="AR254" s="29">
        <f>G254+L254+Q254+V254+AA254+AF254+AK254+AP254</f>
        <v/>
      </c>
      <c r="AS254" s="29">
        <f>D254+F254+I254+K254+N254+P254+S254+U254+X254+Z254+AC254+AE254+AH254+AJ254+AM254+AO254</f>
        <v/>
      </c>
      <c r="AT254" s="29">
        <f>(C254+H254+M254+R254+W254+AB254+AG254+AL254)-AR253</f>
        <v/>
      </c>
    </row>
    <row r="255">
      <c r="B255" t="n">
        <v>250</v>
      </c>
      <c r="C255" s="29">
        <f>N(G254)*(1+N('Debt Payoff'!$D$7)/12)</f>
        <v/>
      </c>
      <c r="D255" s="29">
        <f>MIN(C255,N('Debt Payoff'!$E$7))</f>
        <v/>
      </c>
      <c r="E255" s="29">
        <f>C255-D255</f>
        <v/>
      </c>
      <c r="F255" s="29">
        <f>MAX(0,MIN(E255,$AQ255-SUMIF($C$4:$AP$4,"&lt;"&amp;E$4,$C255:$AP255)))</f>
        <v/>
      </c>
      <c r="G255" s="29">
        <f>ROUND(E255-F255,2)</f>
        <v/>
      </c>
      <c r="H255" s="29">
        <f>N(L254)*(1+N('Debt Payoff'!$D$8)/12)</f>
        <v/>
      </c>
      <c r="I255" s="29">
        <f>MIN(H255,N('Debt Payoff'!$E$8))</f>
        <v/>
      </c>
      <c r="J255" s="29">
        <f>H255-I255</f>
        <v/>
      </c>
      <c r="K255" s="29">
        <f>MAX(0,MIN(J255,$AQ255-SUMIF($C$4:$AP$4,"&lt;"&amp;J$4,$C255:$AP255)))</f>
        <v/>
      </c>
      <c r="L255" s="29">
        <f>ROUND(J255-K255,2)</f>
        <v/>
      </c>
      <c r="M255" s="29">
        <f>N(Q254)*(1+N('Debt Payoff'!$D$9)/12)</f>
        <v/>
      </c>
      <c r="N255" s="29">
        <f>MIN(M255,N('Debt Payoff'!$E$9))</f>
        <v/>
      </c>
      <c r="O255" s="29">
        <f>M255-N255</f>
        <v/>
      </c>
      <c r="P255" s="29">
        <f>MAX(0,MIN(O255,$AQ255-SUMIF($C$4:$AP$4,"&lt;"&amp;O$4,$C255:$AP255)))</f>
        <v/>
      </c>
      <c r="Q255" s="29">
        <f>ROUND(O255-P255,2)</f>
        <v/>
      </c>
      <c r="R255" s="29">
        <f>N(V254)*(1+N('Debt Payoff'!$D$10)/12)</f>
        <v/>
      </c>
      <c r="S255" s="29">
        <f>MIN(R255,N('Debt Payoff'!$E$10))</f>
        <v/>
      </c>
      <c r="T255" s="29">
        <f>R255-S255</f>
        <v/>
      </c>
      <c r="U255" s="29">
        <f>MAX(0,MIN(T255,$AQ255-SUMIF($C$4:$AP$4,"&lt;"&amp;T$4,$C255:$AP255)))</f>
        <v/>
      </c>
      <c r="V255" s="29">
        <f>ROUND(T255-U255,2)</f>
        <v/>
      </c>
      <c r="W255" s="29">
        <f>N(AA254)*(1+N('Debt Payoff'!$D$11)/12)</f>
        <v/>
      </c>
      <c r="X255" s="29">
        <f>MIN(W255,N('Debt Payoff'!$E$11))</f>
        <v/>
      </c>
      <c r="Y255" s="29">
        <f>W255-X255</f>
        <v/>
      </c>
      <c r="Z255" s="29">
        <f>MAX(0,MIN(Y255,$AQ255-SUMIF($C$4:$AP$4,"&lt;"&amp;Y$4,$C255:$AP255)))</f>
        <v/>
      </c>
      <c r="AA255" s="29">
        <f>ROUND(Y255-Z255,2)</f>
        <v/>
      </c>
      <c r="AB255" s="29">
        <f>N(AF254)*(1+N('Debt Payoff'!$D$12)/12)</f>
        <v/>
      </c>
      <c r="AC255" s="29">
        <f>MIN(AB255,N('Debt Payoff'!$E$12))</f>
        <v/>
      </c>
      <c r="AD255" s="29">
        <f>AB255-AC255</f>
        <v/>
      </c>
      <c r="AE255" s="29">
        <f>MAX(0,MIN(AD255,$AQ255-SUMIF($C$4:$AP$4,"&lt;"&amp;AD$4,$C255:$AP255)))</f>
        <v/>
      </c>
      <c r="AF255" s="29">
        <f>ROUND(AD255-AE255,2)</f>
        <v/>
      </c>
      <c r="AG255" s="29">
        <f>N(AK254)*(1+N('Debt Payoff'!$D$13)/12)</f>
        <v/>
      </c>
      <c r="AH255" s="29">
        <f>MIN(AG255,N('Debt Payoff'!$E$13))</f>
        <v/>
      </c>
      <c r="AI255" s="29">
        <f>AG255-AH255</f>
        <v/>
      </c>
      <c r="AJ255" s="29">
        <f>MAX(0,MIN(AI255,$AQ255-SUMIF($C$4:$AP$4,"&lt;"&amp;AI$4,$C255:$AP255)))</f>
        <v/>
      </c>
      <c r="AK255" s="29">
        <f>ROUND(AI255-AJ255,2)</f>
        <v/>
      </c>
      <c r="AL255" s="29">
        <f>N(AP254)*(1+N('Debt Payoff'!$D$14)/12)</f>
        <v/>
      </c>
      <c r="AM255" s="29">
        <f>MIN(AL255,N('Debt Payoff'!$E$14))</f>
        <v/>
      </c>
      <c r="AN255" s="29">
        <f>AL255-AM255</f>
        <v/>
      </c>
      <c r="AO255" s="29">
        <f>MAX(0,MIN(AN255,$AQ255-SUMIF($C$4:$AP$4,"&lt;"&amp;AN$4,$C255:$AP255)))</f>
        <v/>
      </c>
      <c r="AP255" s="29">
        <f>ROUND(AN255-AO255,2)</f>
        <v/>
      </c>
      <c r="AQ255" s="29">
        <f>'Debt Payoff'!$C$19-(D255+I255+N255+S255+X255+AC255+AH255+AM255)</f>
        <v/>
      </c>
      <c r="AR255" s="29">
        <f>G255+L255+Q255+V255+AA255+AF255+AK255+AP255</f>
        <v/>
      </c>
      <c r="AS255" s="29">
        <f>D255+F255+I255+K255+N255+P255+S255+U255+X255+Z255+AC255+AE255+AH255+AJ255+AM255+AO255</f>
        <v/>
      </c>
      <c r="AT255" s="29">
        <f>(C255+H255+M255+R255+W255+AB255+AG255+AL255)-AR254</f>
        <v/>
      </c>
    </row>
    <row r="256">
      <c r="B256" t="n">
        <v>251</v>
      </c>
      <c r="C256" s="29">
        <f>N(G255)*(1+N('Debt Payoff'!$D$7)/12)</f>
        <v/>
      </c>
      <c r="D256" s="29">
        <f>MIN(C256,N('Debt Payoff'!$E$7))</f>
        <v/>
      </c>
      <c r="E256" s="29">
        <f>C256-D256</f>
        <v/>
      </c>
      <c r="F256" s="29">
        <f>MAX(0,MIN(E256,$AQ256-SUMIF($C$4:$AP$4,"&lt;"&amp;E$4,$C256:$AP256)))</f>
        <v/>
      </c>
      <c r="G256" s="29">
        <f>ROUND(E256-F256,2)</f>
        <v/>
      </c>
      <c r="H256" s="29">
        <f>N(L255)*(1+N('Debt Payoff'!$D$8)/12)</f>
        <v/>
      </c>
      <c r="I256" s="29">
        <f>MIN(H256,N('Debt Payoff'!$E$8))</f>
        <v/>
      </c>
      <c r="J256" s="29">
        <f>H256-I256</f>
        <v/>
      </c>
      <c r="K256" s="29">
        <f>MAX(0,MIN(J256,$AQ256-SUMIF($C$4:$AP$4,"&lt;"&amp;J$4,$C256:$AP256)))</f>
        <v/>
      </c>
      <c r="L256" s="29">
        <f>ROUND(J256-K256,2)</f>
        <v/>
      </c>
      <c r="M256" s="29">
        <f>N(Q255)*(1+N('Debt Payoff'!$D$9)/12)</f>
        <v/>
      </c>
      <c r="N256" s="29">
        <f>MIN(M256,N('Debt Payoff'!$E$9))</f>
        <v/>
      </c>
      <c r="O256" s="29">
        <f>M256-N256</f>
        <v/>
      </c>
      <c r="P256" s="29">
        <f>MAX(0,MIN(O256,$AQ256-SUMIF($C$4:$AP$4,"&lt;"&amp;O$4,$C256:$AP256)))</f>
        <v/>
      </c>
      <c r="Q256" s="29">
        <f>ROUND(O256-P256,2)</f>
        <v/>
      </c>
      <c r="R256" s="29">
        <f>N(V255)*(1+N('Debt Payoff'!$D$10)/12)</f>
        <v/>
      </c>
      <c r="S256" s="29">
        <f>MIN(R256,N('Debt Payoff'!$E$10))</f>
        <v/>
      </c>
      <c r="T256" s="29">
        <f>R256-S256</f>
        <v/>
      </c>
      <c r="U256" s="29">
        <f>MAX(0,MIN(T256,$AQ256-SUMIF($C$4:$AP$4,"&lt;"&amp;T$4,$C256:$AP256)))</f>
        <v/>
      </c>
      <c r="V256" s="29">
        <f>ROUND(T256-U256,2)</f>
        <v/>
      </c>
      <c r="W256" s="29">
        <f>N(AA255)*(1+N('Debt Payoff'!$D$11)/12)</f>
        <v/>
      </c>
      <c r="X256" s="29">
        <f>MIN(W256,N('Debt Payoff'!$E$11))</f>
        <v/>
      </c>
      <c r="Y256" s="29">
        <f>W256-X256</f>
        <v/>
      </c>
      <c r="Z256" s="29">
        <f>MAX(0,MIN(Y256,$AQ256-SUMIF($C$4:$AP$4,"&lt;"&amp;Y$4,$C256:$AP256)))</f>
        <v/>
      </c>
      <c r="AA256" s="29">
        <f>ROUND(Y256-Z256,2)</f>
        <v/>
      </c>
      <c r="AB256" s="29">
        <f>N(AF255)*(1+N('Debt Payoff'!$D$12)/12)</f>
        <v/>
      </c>
      <c r="AC256" s="29">
        <f>MIN(AB256,N('Debt Payoff'!$E$12))</f>
        <v/>
      </c>
      <c r="AD256" s="29">
        <f>AB256-AC256</f>
        <v/>
      </c>
      <c r="AE256" s="29">
        <f>MAX(0,MIN(AD256,$AQ256-SUMIF($C$4:$AP$4,"&lt;"&amp;AD$4,$C256:$AP256)))</f>
        <v/>
      </c>
      <c r="AF256" s="29">
        <f>ROUND(AD256-AE256,2)</f>
        <v/>
      </c>
      <c r="AG256" s="29">
        <f>N(AK255)*(1+N('Debt Payoff'!$D$13)/12)</f>
        <v/>
      </c>
      <c r="AH256" s="29">
        <f>MIN(AG256,N('Debt Payoff'!$E$13))</f>
        <v/>
      </c>
      <c r="AI256" s="29">
        <f>AG256-AH256</f>
        <v/>
      </c>
      <c r="AJ256" s="29">
        <f>MAX(0,MIN(AI256,$AQ256-SUMIF($C$4:$AP$4,"&lt;"&amp;AI$4,$C256:$AP256)))</f>
        <v/>
      </c>
      <c r="AK256" s="29">
        <f>ROUND(AI256-AJ256,2)</f>
        <v/>
      </c>
      <c r="AL256" s="29">
        <f>N(AP255)*(1+N('Debt Payoff'!$D$14)/12)</f>
        <v/>
      </c>
      <c r="AM256" s="29">
        <f>MIN(AL256,N('Debt Payoff'!$E$14))</f>
        <v/>
      </c>
      <c r="AN256" s="29">
        <f>AL256-AM256</f>
        <v/>
      </c>
      <c r="AO256" s="29">
        <f>MAX(0,MIN(AN256,$AQ256-SUMIF($C$4:$AP$4,"&lt;"&amp;AN$4,$C256:$AP256)))</f>
        <v/>
      </c>
      <c r="AP256" s="29">
        <f>ROUND(AN256-AO256,2)</f>
        <v/>
      </c>
      <c r="AQ256" s="29">
        <f>'Debt Payoff'!$C$19-(D256+I256+N256+S256+X256+AC256+AH256+AM256)</f>
        <v/>
      </c>
      <c r="AR256" s="29">
        <f>G256+L256+Q256+V256+AA256+AF256+AK256+AP256</f>
        <v/>
      </c>
      <c r="AS256" s="29">
        <f>D256+F256+I256+K256+N256+P256+S256+U256+X256+Z256+AC256+AE256+AH256+AJ256+AM256+AO256</f>
        <v/>
      </c>
      <c r="AT256" s="29">
        <f>(C256+H256+M256+R256+W256+AB256+AG256+AL256)-AR255</f>
        <v/>
      </c>
    </row>
    <row r="257">
      <c r="B257" t="n">
        <v>252</v>
      </c>
      <c r="C257" s="29">
        <f>N(G256)*(1+N('Debt Payoff'!$D$7)/12)</f>
        <v/>
      </c>
      <c r="D257" s="29">
        <f>MIN(C257,N('Debt Payoff'!$E$7))</f>
        <v/>
      </c>
      <c r="E257" s="29">
        <f>C257-D257</f>
        <v/>
      </c>
      <c r="F257" s="29">
        <f>MAX(0,MIN(E257,$AQ257-SUMIF($C$4:$AP$4,"&lt;"&amp;E$4,$C257:$AP257)))</f>
        <v/>
      </c>
      <c r="G257" s="29">
        <f>ROUND(E257-F257,2)</f>
        <v/>
      </c>
      <c r="H257" s="29">
        <f>N(L256)*(1+N('Debt Payoff'!$D$8)/12)</f>
        <v/>
      </c>
      <c r="I257" s="29">
        <f>MIN(H257,N('Debt Payoff'!$E$8))</f>
        <v/>
      </c>
      <c r="J257" s="29">
        <f>H257-I257</f>
        <v/>
      </c>
      <c r="K257" s="29">
        <f>MAX(0,MIN(J257,$AQ257-SUMIF($C$4:$AP$4,"&lt;"&amp;J$4,$C257:$AP257)))</f>
        <v/>
      </c>
      <c r="L257" s="29">
        <f>ROUND(J257-K257,2)</f>
        <v/>
      </c>
      <c r="M257" s="29">
        <f>N(Q256)*(1+N('Debt Payoff'!$D$9)/12)</f>
        <v/>
      </c>
      <c r="N257" s="29">
        <f>MIN(M257,N('Debt Payoff'!$E$9))</f>
        <v/>
      </c>
      <c r="O257" s="29">
        <f>M257-N257</f>
        <v/>
      </c>
      <c r="P257" s="29">
        <f>MAX(0,MIN(O257,$AQ257-SUMIF($C$4:$AP$4,"&lt;"&amp;O$4,$C257:$AP257)))</f>
        <v/>
      </c>
      <c r="Q257" s="29">
        <f>ROUND(O257-P257,2)</f>
        <v/>
      </c>
      <c r="R257" s="29">
        <f>N(V256)*(1+N('Debt Payoff'!$D$10)/12)</f>
        <v/>
      </c>
      <c r="S257" s="29">
        <f>MIN(R257,N('Debt Payoff'!$E$10))</f>
        <v/>
      </c>
      <c r="T257" s="29">
        <f>R257-S257</f>
        <v/>
      </c>
      <c r="U257" s="29">
        <f>MAX(0,MIN(T257,$AQ257-SUMIF($C$4:$AP$4,"&lt;"&amp;T$4,$C257:$AP257)))</f>
        <v/>
      </c>
      <c r="V257" s="29">
        <f>ROUND(T257-U257,2)</f>
        <v/>
      </c>
      <c r="W257" s="29">
        <f>N(AA256)*(1+N('Debt Payoff'!$D$11)/12)</f>
        <v/>
      </c>
      <c r="X257" s="29">
        <f>MIN(W257,N('Debt Payoff'!$E$11))</f>
        <v/>
      </c>
      <c r="Y257" s="29">
        <f>W257-X257</f>
        <v/>
      </c>
      <c r="Z257" s="29">
        <f>MAX(0,MIN(Y257,$AQ257-SUMIF($C$4:$AP$4,"&lt;"&amp;Y$4,$C257:$AP257)))</f>
        <v/>
      </c>
      <c r="AA257" s="29">
        <f>ROUND(Y257-Z257,2)</f>
        <v/>
      </c>
      <c r="AB257" s="29">
        <f>N(AF256)*(1+N('Debt Payoff'!$D$12)/12)</f>
        <v/>
      </c>
      <c r="AC257" s="29">
        <f>MIN(AB257,N('Debt Payoff'!$E$12))</f>
        <v/>
      </c>
      <c r="AD257" s="29">
        <f>AB257-AC257</f>
        <v/>
      </c>
      <c r="AE257" s="29">
        <f>MAX(0,MIN(AD257,$AQ257-SUMIF($C$4:$AP$4,"&lt;"&amp;AD$4,$C257:$AP257)))</f>
        <v/>
      </c>
      <c r="AF257" s="29">
        <f>ROUND(AD257-AE257,2)</f>
        <v/>
      </c>
      <c r="AG257" s="29">
        <f>N(AK256)*(1+N('Debt Payoff'!$D$13)/12)</f>
        <v/>
      </c>
      <c r="AH257" s="29">
        <f>MIN(AG257,N('Debt Payoff'!$E$13))</f>
        <v/>
      </c>
      <c r="AI257" s="29">
        <f>AG257-AH257</f>
        <v/>
      </c>
      <c r="AJ257" s="29">
        <f>MAX(0,MIN(AI257,$AQ257-SUMIF($C$4:$AP$4,"&lt;"&amp;AI$4,$C257:$AP257)))</f>
        <v/>
      </c>
      <c r="AK257" s="29">
        <f>ROUND(AI257-AJ257,2)</f>
        <v/>
      </c>
      <c r="AL257" s="29">
        <f>N(AP256)*(1+N('Debt Payoff'!$D$14)/12)</f>
        <v/>
      </c>
      <c r="AM257" s="29">
        <f>MIN(AL257,N('Debt Payoff'!$E$14))</f>
        <v/>
      </c>
      <c r="AN257" s="29">
        <f>AL257-AM257</f>
        <v/>
      </c>
      <c r="AO257" s="29">
        <f>MAX(0,MIN(AN257,$AQ257-SUMIF($C$4:$AP$4,"&lt;"&amp;AN$4,$C257:$AP257)))</f>
        <v/>
      </c>
      <c r="AP257" s="29">
        <f>ROUND(AN257-AO257,2)</f>
        <v/>
      </c>
      <c r="AQ257" s="29">
        <f>'Debt Payoff'!$C$19-(D257+I257+N257+S257+X257+AC257+AH257+AM257)</f>
        <v/>
      </c>
      <c r="AR257" s="29">
        <f>G257+L257+Q257+V257+AA257+AF257+AK257+AP257</f>
        <v/>
      </c>
      <c r="AS257" s="29">
        <f>D257+F257+I257+K257+N257+P257+S257+U257+X257+Z257+AC257+AE257+AH257+AJ257+AM257+AO257</f>
        <v/>
      </c>
      <c r="AT257" s="29">
        <f>(C257+H257+M257+R257+W257+AB257+AG257+AL257)-AR256</f>
        <v/>
      </c>
    </row>
    <row r="258">
      <c r="B258" t="n">
        <v>253</v>
      </c>
      <c r="C258" s="29">
        <f>N(G257)*(1+N('Debt Payoff'!$D$7)/12)</f>
        <v/>
      </c>
      <c r="D258" s="29">
        <f>MIN(C258,N('Debt Payoff'!$E$7))</f>
        <v/>
      </c>
      <c r="E258" s="29">
        <f>C258-D258</f>
        <v/>
      </c>
      <c r="F258" s="29">
        <f>MAX(0,MIN(E258,$AQ258-SUMIF($C$4:$AP$4,"&lt;"&amp;E$4,$C258:$AP258)))</f>
        <v/>
      </c>
      <c r="G258" s="29">
        <f>ROUND(E258-F258,2)</f>
        <v/>
      </c>
      <c r="H258" s="29">
        <f>N(L257)*(1+N('Debt Payoff'!$D$8)/12)</f>
        <v/>
      </c>
      <c r="I258" s="29">
        <f>MIN(H258,N('Debt Payoff'!$E$8))</f>
        <v/>
      </c>
      <c r="J258" s="29">
        <f>H258-I258</f>
        <v/>
      </c>
      <c r="K258" s="29">
        <f>MAX(0,MIN(J258,$AQ258-SUMIF($C$4:$AP$4,"&lt;"&amp;J$4,$C258:$AP258)))</f>
        <v/>
      </c>
      <c r="L258" s="29">
        <f>ROUND(J258-K258,2)</f>
        <v/>
      </c>
      <c r="M258" s="29">
        <f>N(Q257)*(1+N('Debt Payoff'!$D$9)/12)</f>
        <v/>
      </c>
      <c r="N258" s="29">
        <f>MIN(M258,N('Debt Payoff'!$E$9))</f>
        <v/>
      </c>
      <c r="O258" s="29">
        <f>M258-N258</f>
        <v/>
      </c>
      <c r="P258" s="29">
        <f>MAX(0,MIN(O258,$AQ258-SUMIF($C$4:$AP$4,"&lt;"&amp;O$4,$C258:$AP258)))</f>
        <v/>
      </c>
      <c r="Q258" s="29">
        <f>ROUND(O258-P258,2)</f>
        <v/>
      </c>
      <c r="R258" s="29">
        <f>N(V257)*(1+N('Debt Payoff'!$D$10)/12)</f>
        <v/>
      </c>
      <c r="S258" s="29">
        <f>MIN(R258,N('Debt Payoff'!$E$10))</f>
        <v/>
      </c>
      <c r="T258" s="29">
        <f>R258-S258</f>
        <v/>
      </c>
      <c r="U258" s="29">
        <f>MAX(0,MIN(T258,$AQ258-SUMIF($C$4:$AP$4,"&lt;"&amp;T$4,$C258:$AP258)))</f>
        <v/>
      </c>
      <c r="V258" s="29">
        <f>ROUND(T258-U258,2)</f>
        <v/>
      </c>
      <c r="W258" s="29">
        <f>N(AA257)*(1+N('Debt Payoff'!$D$11)/12)</f>
        <v/>
      </c>
      <c r="X258" s="29">
        <f>MIN(W258,N('Debt Payoff'!$E$11))</f>
        <v/>
      </c>
      <c r="Y258" s="29">
        <f>W258-X258</f>
        <v/>
      </c>
      <c r="Z258" s="29">
        <f>MAX(0,MIN(Y258,$AQ258-SUMIF($C$4:$AP$4,"&lt;"&amp;Y$4,$C258:$AP258)))</f>
        <v/>
      </c>
      <c r="AA258" s="29">
        <f>ROUND(Y258-Z258,2)</f>
        <v/>
      </c>
      <c r="AB258" s="29">
        <f>N(AF257)*(1+N('Debt Payoff'!$D$12)/12)</f>
        <v/>
      </c>
      <c r="AC258" s="29">
        <f>MIN(AB258,N('Debt Payoff'!$E$12))</f>
        <v/>
      </c>
      <c r="AD258" s="29">
        <f>AB258-AC258</f>
        <v/>
      </c>
      <c r="AE258" s="29">
        <f>MAX(0,MIN(AD258,$AQ258-SUMIF($C$4:$AP$4,"&lt;"&amp;AD$4,$C258:$AP258)))</f>
        <v/>
      </c>
      <c r="AF258" s="29">
        <f>ROUND(AD258-AE258,2)</f>
        <v/>
      </c>
      <c r="AG258" s="29">
        <f>N(AK257)*(1+N('Debt Payoff'!$D$13)/12)</f>
        <v/>
      </c>
      <c r="AH258" s="29">
        <f>MIN(AG258,N('Debt Payoff'!$E$13))</f>
        <v/>
      </c>
      <c r="AI258" s="29">
        <f>AG258-AH258</f>
        <v/>
      </c>
      <c r="AJ258" s="29">
        <f>MAX(0,MIN(AI258,$AQ258-SUMIF($C$4:$AP$4,"&lt;"&amp;AI$4,$C258:$AP258)))</f>
        <v/>
      </c>
      <c r="AK258" s="29">
        <f>ROUND(AI258-AJ258,2)</f>
        <v/>
      </c>
      <c r="AL258" s="29">
        <f>N(AP257)*(1+N('Debt Payoff'!$D$14)/12)</f>
        <v/>
      </c>
      <c r="AM258" s="29">
        <f>MIN(AL258,N('Debt Payoff'!$E$14))</f>
        <v/>
      </c>
      <c r="AN258" s="29">
        <f>AL258-AM258</f>
        <v/>
      </c>
      <c r="AO258" s="29">
        <f>MAX(0,MIN(AN258,$AQ258-SUMIF($C$4:$AP$4,"&lt;"&amp;AN$4,$C258:$AP258)))</f>
        <v/>
      </c>
      <c r="AP258" s="29">
        <f>ROUND(AN258-AO258,2)</f>
        <v/>
      </c>
      <c r="AQ258" s="29">
        <f>'Debt Payoff'!$C$19-(D258+I258+N258+S258+X258+AC258+AH258+AM258)</f>
        <v/>
      </c>
      <c r="AR258" s="29">
        <f>G258+L258+Q258+V258+AA258+AF258+AK258+AP258</f>
        <v/>
      </c>
      <c r="AS258" s="29">
        <f>D258+F258+I258+K258+N258+P258+S258+U258+X258+Z258+AC258+AE258+AH258+AJ258+AM258+AO258</f>
        <v/>
      </c>
      <c r="AT258" s="29">
        <f>(C258+H258+M258+R258+W258+AB258+AG258+AL258)-AR257</f>
        <v/>
      </c>
    </row>
    <row r="259">
      <c r="B259" t="n">
        <v>254</v>
      </c>
      <c r="C259" s="29">
        <f>N(G258)*(1+N('Debt Payoff'!$D$7)/12)</f>
        <v/>
      </c>
      <c r="D259" s="29">
        <f>MIN(C259,N('Debt Payoff'!$E$7))</f>
        <v/>
      </c>
      <c r="E259" s="29">
        <f>C259-D259</f>
        <v/>
      </c>
      <c r="F259" s="29">
        <f>MAX(0,MIN(E259,$AQ259-SUMIF($C$4:$AP$4,"&lt;"&amp;E$4,$C259:$AP259)))</f>
        <v/>
      </c>
      <c r="G259" s="29">
        <f>ROUND(E259-F259,2)</f>
        <v/>
      </c>
      <c r="H259" s="29">
        <f>N(L258)*(1+N('Debt Payoff'!$D$8)/12)</f>
        <v/>
      </c>
      <c r="I259" s="29">
        <f>MIN(H259,N('Debt Payoff'!$E$8))</f>
        <v/>
      </c>
      <c r="J259" s="29">
        <f>H259-I259</f>
        <v/>
      </c>
      <c r="K259" s="29">
        <f>MAX(0,MIN(J259,$AQ259-SUMIF($C$4:$AP$4,"&lt;"&amp;J$4,$C259:$AP259)))</f>
        <v/>
      </c>
      <c r="L259" s="29">
        <f>ROUND(J259-K259,2)</f>
        <v/>
      </c>
      <c r="M259" s="29">
        <f>N(Q258)*(1+N('Debt Payoff'!$D$9)/12)</f>
        <v/>
      </c>
      <c r="N259" s="29">
        <f>MIN(M259,N('Debt Payoff'!$E$9))</f>
        <v/>
      </c>
      <c r="O259" s="29">
        <f>M259-N259</f>
        <v/>
      </c>
      <c r="P259" s="29">
        <f>MAX(0,MIN(O259,$AQ259-SUMIF($C$4:$AP$4,"&lt;"&amp;O$4,$C259:$AP259)))</f>
        <v/>
      </c>
      <c r="Q259" s="29">
        <f>ROUND(O259-P259,2)</f>
        <v/>
      </c>
      <c r="R259" s="29">
        <f>N(V258)*(1+N('Debt Payoff'!$D$10)/12)</f>
        <v/>
      </c>
      <c r="S259" s="29">
        <f>MIN(R259,N('Debt Payoff'!$E$10))</f>
        <v/>
      </c>
      <c r="T259" s="29">
        <f>R259-S259</f>
        <v/>
      </c>
      <c r="U259" s="29">
        <f>MAX(0,MIN(T259,$AQ259-SUMIF($C$4:$AP$4,"&lt;"&amp;T$4,$C259:$AP259)))</f>
        <v/>
      </c>
      <c r="V259" s="29">
        <f>ROUND(T259-U259,2)</f>
        <v/>
      </c>
      <c r="W259" s="29">
        <f>N(AA258)*(1+N('Debt Payoff'!$D$11)/12)</f>
        <v/>
      </c>
      <c r="X259" s="29">
        <f>MIN(W259,N('Debt Payoff'!$E$11))</f>
        <v/>
      </c>
      <c r="Y259" s="29">
        <f>W259-X259</f>
        <v/>
      </c>
      <c r="Z259" s="29">
        <f>MAX(0,MIN(Y259,$AQ259-SUMIF($C$4:$AP$4,"&lt;"&amp;Y$4,$C259:$AP259)))</f>
        <v/>
      </c>
      <c r="AA259" s="29">
        <f>ROUND(Y259-Z259,2)</f>
        <v/>
      </c>
      <c r="AB259" s="29">
        <f>N(AF258)*(1+N('Debt Payoff'!$D$12)/12)</f>
        <v/>
      </c>
      <c r="AC259" s="29">
        <f>MIN(AB259,N('Debt Payoff'!$E$12))</f>
        <v/>
      </c>
      <c r="AD259" s="29">
        <f>AB259-AC259</f>
        <v/>
      </c>
      <c r="AE259" s="29">
        <f>MAX(0,MIN(AD259,$AQ259-SUMIF($C$4:$AP$4,"&lt;"&amp;AD$4,$C259:$AP259)))</f>
        <v/>
      </c>
      <c r="AF259" s="29">
        <f>ROUND(AD259-AE259,2)</f>
        <v/>
      </c>
      <c r="AG259" s="29">
        <f>N(AK258)*(1+N('Debt Payoff'!$D$13)/12)</f>
        <v/>
      </c>
      <c r="AH259" s="29">
        <f>MIN(AG259,N('Debt Payoff'!$E$13))</f>
        <v/>
      </c>
      <c r="AI259" s="29">
        <f>AG259-AH259</f>
        <v/>
      </c>
      <c r="AJ259" s="29">
        <f>MAX(0,MIN(AI259,$AQ259-SUMIF($C$4:$AP$4,"&lt;"&amp;AI$4,$C259:$AP259)))</f>
        <v/>
      </c>
      <c r="AK259" s="29">
        <f>ROUND(AI259-AJ259,2)</f>
        <v/>
      </c>
      <c r="AL259" s="29">
        <f>N(AP258)*(1+N('Debt Payoff'!$D$14)/12)</f>
        <v/>
      </c>
      <c r="AM259" s="29">
        <f>MIN(AL259,N('Debt Payoff'!$E$14))</f>
        <v/>
      </c>
      <c r="AN259" s="29">
        <f>AL259-AM259</f>
        <v/>
      </c>
      <c r="AO259" s="29">
        <f>MAX(0,MIN(AN259,$AQ259-SUMIF($C$4:$AP$4,"&lt;"&amp;AN$4,$C259:$AP259)))</f>
        <v/>
      </c>
      <c r="AP259" s="29">
        <f>ROUND(AN259-AO259,2)</f>
        <v/>
      </c>
      <c r="AQ259" s="29">
        <f>'Debt Payoff'!$C$19-(D259+I259+N259+S259+X259+AC259+AH259+AM259)</f>
        <v/>
      </c>
      <c r="AR259" s="29">
        <f>G259+L259+Q259+V259+AA259+AF259+AK259+AP259</f>
        <v/>
      </c>
      <c r="AS259" s="29">
        <f>D259+F259+I259+K259+N259+P259+S259+U259+X259+Z259+AC259+AE259+AH259+AJ259+AM259+AO259</f>
        <v/>
      </c>
      <c r="AT259" s="29">
        <f>(C259+H259+M259+R259+W259+AB259+AG259+AL259)-AR258</f>
        <v/>
      </c>
    </row>
    <row r="260">
      <c r="B260" t="n">
        <v>255</v>
      </c>
      <c r="C260" s="29">
        <f>N(G259)*(1+N('Debt Payoff'!$D$7)/12)</f>
        <v/>
      </c>
      <c r="D260" s="29">
        <f>MIN(C260,N('Debt Payoff'!$E$7))</f>
        <v/>
      </c>
      <c r="E260" s="29">
        <f>C260-D260</f>
        <v/>
      </c>
      <c r="F260" s="29">
        <f>MAX(0,MIN(E260,$AQ260-SUMIF($C$4:$AP$4,"&lt;"&amp;E$4,$C260:$AP260)))</f>
        <v/>
      </c>
      <c r="G260" s="29">
        <f>ROUND(E260-F260,2)</f>
        <v/>
      </c>
      <c r="H260" s="29">
        <f>N(L259)*(1+N('Debt Payoff'!$D$8)/12)</f>
        <v/>
      </c>
      <c r="I260" s="29">
        <f>MIN(H260,N('Debt Payoff'!$E$8))</f>
        <v/>
      </c>
      <c r="J260" s="29">
        <f>H260-I260</f>
        <v/>
      </c>
      <c r="K260" s="29">
        <f>MAX(0,MIN(J260,$AQ260-SUMIF($C$4:$AP$4,"&lt;"&amp;J$4,$C260:$AP260)))</f>
        <v/>
      </c>
      <c r="L260" s="29">
        <f>ROUND(J260-K260,2)</f>
        <v/>
      </c>
      <c r="M260" s="29">
        <f>N(Q259)*(1+N('Debt Payoff'!$D$9)/12)</f>
        <v/>
      </c>
      <c r="N260" s="29">
        <f>MIN(M260,N('Debt Payoff'!$E$9))</f>
        <v/>
      </c>
      <c r="O260" s="29">
        <f>M260-N260</f>
        <v/>
      </c>
      <c r="P260" s="29">
        <f>MAX(0,MIN(O260,$AQ260-SUMIF($C$4:$AP$4,"&lt;"&amp;O$4,$C260:$AP260)))</f>
        <v/>
      </c>
      <c r="Q260" s="29">
        <f>ROUND(O260-P260,2)</f>
        <v/>
      </c>
      <c r="R260" s="29">
        <f>N(V259)*(1+N('Debt Payoff'!$D$10)/12)</f>
        <v/>
      </c>
      <c r="S260" s="29">
        <f>MIN(R260,N('Debt Payoff'!$E$10))</f>
        <v/>
      </c>
      <c r="T260" s="29">
        <f>R260-S260</f>
        <v/>
      </c>
      <c r="U260" s="29">
        <f>MAX(0,MIN(T260,$AQ260-SUMIF($C$4:$AP$4,"&lt;"&amp;T$4,$C260:$AP260)))</f>
        <v/>
      </c>
      <c r="V260" s="29">
        <f>ROUND(T260-U260,2)</f>
        <v/>
      </c>
      <c r="W260" s="29">
        <f>N(AA259)*(1+N('Debt Payoff'!$D$11)/12)</f>
        <v/>
      </c>
      <c r="X260" s="29">
        <f>MIN(W260,N('Debt Payoff'!$E$11))</f>
        <v/>
      </c>
      <c r="Y260" s="29">
        <f>W260-X260</f>
        <v/>
      </c>
      <c r="Z260" s="29">
        <f>MAX(0,MIN(Y260,$AQ260-SUMIF($C$4:$AP$4,"&lt;"&amp;Y$4,$C260:$AP260)))</f>
        <v/>
      </c>
      <c r="AA260" s="29">
        <f>ROUND(Y260-Z260,2)</f>
        <v/>
      </c>
      <c r="AB260" s="29">
        <f>N(AF259)*(1+N('Debt Payoff'!$D$12)/12)</f>
        <v/>
      </c>
      <c r="AC260" s="29">
        <f>MIN(AB260,N('Debt Payoff'!$E$12))</f>
        <v/>
      </c>
      <c r="AD260" s="29">
        <f>AB260-AC260</f>
        <v/>
      </c>
      <c r="AE260" s="29">
        <f>MAX(0,MIN(AD260,$AQ260-SUMIF($C$4:$AP$4,"&lt;"&amp;AD$4,$C260:$AP260)))</f>
        <v/>
      </c>
      <c r="AF260" s="29">
        <f>ROUND(AD260-AE260,2)</f>
        <v/>
      </c>
      <c r="AG260" s="29">
        <f>N(AK259)*(1+N('Debt Payoff'!$D$13)/12)</f>
        <v/>
      </c>
      <c r="AH260" s="29">
        <f>MIN(AG260,N('Debt Payoff'!$E$13))</f>
        <v/>
      </c>
      <c r="AI260" s="29">
        <f>AG260-AH260</f>
        <v/>
      </c>
      <c r="AJ260" s="29">
        <f>MAX(0,MIN(AI260,$AQ260-SUMIF($C$4:$AP$4,"&lt;"&amp;AI$4,$C260:$AP260)))</f>
        <v/>
      </c>
      <c r="AK260" s="29">
        <f>ROUND(AI260-AJ260,2)</f>
        <v/>
      </c>
      <c r="AL260" s="29">
        <f>N(AP259)*(1+N('Debt Payoff'!$D$14)/12)</f>
        <v/>
      </c>
      <c r="AM260" s="29">
        <f>MIN(AL260,N('Debt Payoff'!$E$14))</f>
        <v/>
      </c>
      <c r="AN260" s="29">
        <f>AL260-AM260</f>
        <v/>
      </c>
      <c r="AO260" s="29">
        <f>MAX(0,MIN(AN260,$AQ260-SUMIF($C$4:$AP$4,"&lt;"&amp;AN$4,$C260:$AP260)))</f>
        <v/>
      </c>
      <c r="AP260" s="29">
        <f>ROUND(AN260-AO260,2)</f>
        <v/>
      </c>
      <c r="AQ260" s="29">
        <f>'Debt Payoff'!$C$19-(D260+I260+N260+S260+X260+AC260+AH260+AM260)</f>
        <v/>
      </c>
      <c r="AR260" s="29">
        <f>G260+L260+Q260+V260+AA260+AF260+AK260+AP260</f>
        <v/>
      </c>
      <c r="AS260" s="29">
        <f>D260+F260+I260+K260+N260+P260+S260+U260+X260+Z260+AC260+AE260+AH260+AJ260+AM260+AO260</f>
        <v/>
      </c>
      <c r="AT260" s="29">
        <f>(C260+H260+M260+R260+W260+AB260+AG260+AL260)-AR259</f>
        <v/>
      </c>
    </row>
    <row r="261">
      <c r="B261" t="n">
        <v>256</v>
      </c>
      <c r="C261" s="29">
        <f>N(G260)*(1+N('Debt Payoff'!$D$7)/12)</f>
        <v/>
      </c>
      <c r="D261" s="29">
        <f>MIN(C261,N('Debt Payoff'!$E$7))</f>
        <v/>
      </c>
      <c r="E261" s="29">
        <f>C261-D261</f>
        <v/>
      </c>
      <c r="F261" s="29">
        <f>MAX(0,MIN(E261,$AQ261-SUMIF($C$4:$AP$4,"&lt;"&amp;E$4,$C261:$AP261)))</f>
        <v/>
      </c>
      <c r="G261" s="29">
        <f>ROUND(E261-F261,2)</f>
        <v/>
      </c>
      <c r="H261" s="29">
        <f>N(L260)*(1+N('Debt Payoff'!$D$8)/12)</f>
        <v/>
      </c>
      <c r="I261" s="29">
        <f>MIN(H261,N('Debt Payoff'!$E$8))</f>
        <v/>
      </c>
      <c r="J261" s="29">
        <f>H261-I261</f>
        <v/>
      </c>
      <c r="K261" s="29">
        <f>MAX(0,MIN(J261,$AQ261-SUMIF($C$4:$AP$4,"&lt;"&amp;J$4,$C261:$AP261)))</f>
        <v/>
      </c>
      <c r="L261" s="29">
        <f>ROUND(J261-K261,2)</f>
        <v/>
      </c>
      <c r="M261" s="29">
        <f>N(Q260)*(1+N('Debt Payoff'!$D$9)/12)</f>
        <v/>
      </c>
      <c r="N261" s="29">
        <f>MIN(M261,N('Debt Payoff'!$E$9))</f>
        <v/>
      </c>
      <c r="O261" s="29">
        <f>M261-N261</f>
        <v/>
      </c>
      <c r="P261" s="29">
        <f>MAX(0,MIN(O261,$AQ261-SUMIF($C$4:$AP$4,"&lt;"&amp;O$4,$C261:$AP261)))</f>
        <v/>
      </c>
      <c r="Q261" s="29">
        <f>ROUND(O261-P261,2)</f>
        <v/>
      </c>
      <c r="R261" s="29">
        <f>N(V260)*(1+N('Debt Payoff'!$D$10)/12)</f>
        <v/>
      </c>
      <c r="S261" s="29">
        <f>MIN(R261,N('Debt Payoff'!$E$10))</f>
        <v/>
      </c>
      <c r="T261" s="29">
        <f>R261-S261</f>
        <v/>
      </c>
      <c r="U261" s="29">
        <f>MAX(0,MIN(T261,$AQ261-SUMIF($C$4:$AP$4,"&lt;"&amp;T$4,$C261:$AP261)))</f>
        <v/>
      </c>
      <c r="V261" s="29">
        <f>ROUND(T261-U261,2)</f>
        <v/>
      </c>
      <c r="W261" s="29">
        <f>N(AA260)*(1+N('Debt Payoff'!$D$11)/12)</f>
        <v/>
      </c>
      <c r="X261" s="29">
        <f>MIN(W261,N('Debt Payoff'!$E$11))</f>
        <v/>
      </c>
      <c r="Y261" s="29">
        <f>W261-X261</f>
        <v/>
      </c>
      <c r="Z261" s="29">
        <f>MAX(0,MIN(Y261,$AQ261-SUMIF($C$4:$AP$4,"&lt;"&amp;Y$4,$C261:$AP261)))</f>
        <v/>
      </c>
      <c r="AA261" s="29">
        <f>ROUND(Y261-Z261,2)</f>
        <v/>
      </c>
      <c r="AB261" s="29">
        <f>N(AF260)*(1+N('Debt Payoff'!$D$12)/12)</f>
        <v/>
      </c>
      <c r="AC261" s="29">
        <f>MIN(AB261,N('Debt Payoff'!$E$12))</f>
        <v/>
      </c>
      <c r="AD261" s="29">
        <f>AB261-AC261</f>
        <v/>
      </c>
      <c r="AE261" s="29">
        <f>MAX(0,MIN(AD261,$AQ261-SUMIF($C$4:$AP$4,"&lt;"&amp;AD$4,$C261:$AP261)))</f>
        <v/>
      </c>
      <c r="AF261" s="29">
        <f>ROUND(AD261-AE261,2)</f>
        <v/>
      </c>
      <c r="AG261" s="29">
        <f>N(AK260)*(1+N('Debt Payoff'!$D$13)/12)</f>
        <v/>
      </c>
      <c r="AH261" s="29">
        <f>MIN(AG261,N('Debt Payoff'!$E$13))</f>
        <v/>
      </c>
      <c r="AI261" s="29">
        <f>AG261-AH261</f>
        <v/>
      </c>
      <c r="AJ261" s="29">
        <f>MAX(0,MIN(AI261,$AQ261-SUMIF($C$4:$AP$4,"&lt;"&amp;AI$4,$C261:$AP261)))</f>
        <v/>
      </c>
      <c r="AK261" s="29">
        <f>ROUND(AI261-AJ261,2)</f>
        <v/>
      </c>
      <c r="AL261" s="29">
        <f>N(AP260)*(1+N('Debt Payoff'!$D$14)/12)</f>
        <v/>
      </c>
      <c r="AM261" s="29">
        <f>MIN(AL261,N('Debt Payoff'!$E$14))</f>
        <v/>
      </c>
      <c r="AN261" s="29">
        <f>AL261-AM261</f>
        <v/>
      </c>
      <c r="AO261" s="29">
        <f>MAX(0,MIN(AN261,$AQ261-SUMIF($C$4:$AP$4,"&lt;"&amp;AN$4,$C261:$AP261)))</f>
        <v/>
      </c>
      <c r="AP261" s="29">
        <f>ROUND(AN261-AO261,2)</f>
        <v/>
      </c>
      <c r="AQ261" s="29">
        <f>'Debt Payoff'!$C$19-(D261+I261+N261+S261+X261+AC261+AH261+AM261)</f>
        <v/>
      </c>
      <c r="AR261" s="29">
        <f>G261+L261+Q261+V261+AA261+AF261+AK261+AP261</f>
        <v/>
      </c>
      <c r="AS261" s="29">
        <f>D261+F261+I261+K261+N261+P261+S261+U261+X261+Z261+AC261+AE261+AH261+AJ261+AM261+AO261</f>
        <v/>
      </c>
      <c r="AT261" s="29">
        <f>(C261+H261+M261+R261+W261+AB261+AG261+AL261)-AR260</f>
        <v/>
      </c>
    </row>
    <row r="262">
      <c r="B262" t="n">
        <v>257</v>
      </c>
      <c r="C262" s="29">
        <f>N(G261)*(1+N('Debt Payoff'!$D$7)/12)</f>
        <v/>
      </c>
      <c r="D262" s="29">
        <f>MIN(C262,N('Debt Payoff'!$E$7))</f>
        <v/>
      </c>
      <c r="E262" s="29">
        <f>C262-D262</f>
        <v/>
      </c>
      <c r="F262" s="29">
        <f>MAX(0,MIN(E262,$AQ262-SUMIF($C$4:$AP$4,"&lt;"&amp;E$4,$C262:$AP262)))</f>
        <v/>
      </c>
      <c r="G262" s="29">
        <f>ROUND(E262-F262,2)</f>
        <v/>
      </c>
      <c r="H262" s="29">
        <f>N(L261)*(1+N('Debt Payoff'!$D$8)/12)</f>
        <v/>
      </c>
      <c r="I262" s="29">
        <f>MIN(H262,N('Debt Payoff'!$E$8))</f>
        <v/>
      </c>
      <c r="J262" s="29">
        <f>H262-I262</f>
        <v/>
      </c>
      <c r="K262" s="29">
        <f>MAX(0,MIN(J262,$AQ262-SUMIF($C$4:$AP$4,"&lt;"&amp;J$4,$C262:$AP262)))</f>
        <v/>
      </c>
      <c r="L262" s="29">
        <f>ROUND(J262-K262,2)</f>
        <v/>
      </c>
      <c r="M262" s="29">
        <f>N(Q261)*(1+N('Debt Payoff'!$D$9)/12)</f>
        <v/>
      </c>
      <c r="N262" s="29">
        <f>MIN(M262,N('Debt Payoff'!$E$9))</f>
        <v/>
      </c>
      <c r="O262" s="29">
        <f>M262-N262</f>
        <v/>
      </c>
      <c r="P262" s="29">
        <f>MAX(0,MIN(O262,$AQ262-SUMIF($C$4:$AP$4,"&lt;"&amp;O$4,$C262:$AP262)))</f>
        <v/>
      </c>
      <c r="Q262" s="29">
        <f>ROUND(O262-P262,2)</f>
        <v/>
      </c>
      <c r="R262" s="29">
        <f>N(V261)*(1+N('Debt Payoff'!$D$10)/12)</f>
        <v/>
      </c>
      <c r="S262" s="29">
        <f>MIN(R262,N('Debt Payoff'!$E$10))</f>
        <v/>
      </c>
      <c r="T262" s="29">
        <f>R262-S262</f>
        <v/>
      </c>
      <c r="U262" s="29">
        <f>MAX(0,MIN(T262,$AQ262-SUMIF($C$4:$AP$4,"&lt;"&amp;T$4,$C262:$AP262)))</f>
        <v/>
      </c>
      <c r="V262" s="29">
        <f>ROUND(T262-U262,2)</f>
        <v/>
      </c>
      <c r="W262" s="29">
        <f>N(AA261)*(1+N('Debt Payoff'!$D$11)/12)</f>
        <v/>
      </c>
      <c r="X262" s="29">
        <f>MIN(W262,N('Debt Payoff'!$E$11))</f>
        <v/>
      </c>
      <c r="Y262" s="29">
        <f>W262-X262</f>
        <v/>
      </c>
      <c r="Z262" s="29">
        <f>MAX(0,MIN(Y262,$AQ262-SUMIF($C$4:$AP$4,"&lt;"&amp;Y$4,$C262:$AP262)))</f>
        <v/>
      </c>
      <c r="AA262" s="29">
        <f>ROUND(Y262-Z262,2)</f>
        <v/>
      </c>
      <c r="AB262" s="29">
        <f>N(AF261)*(1+N('Debt Payoff'!$D$12)/12)</f>
        <v/>
      </c>
      <c r="AC262" s="29">
        <f>MIN(AB262,N('Debt Payoff'!$E$12))</f>
        <v/>
      </c>
      <c r="AD262" s="29">
        <f>AB262-AC262</f>
        <v/>
      </c>
      <c r="AE262" s="29">
        <f>MAX(0,MIN(AD262,$AQ262-SUMIF($C$4:$AP$4,"&lt;"&amp;AD$4,$C262:$AP262)))</f>
        <v/>
      </c>
      <c r="AF262" s="29">
        <f>ROUND(AD262-AE262,2)</f>
        <v/>
      </c>
      <c r="AG262" s="29">
        <f>N(AK261)*(1+N('Debt Payoff'!$D$13)/12)</f>
        <v/>
      </c>
      <c r="AH262" s="29">
        <f>MIN(AG262,N('Debt Payoff'!$E$13))</f>
        <v/>
      </c>
      <c r="AI262" s="29">
        <f>AG262-AH262</f>
        <v/>
      </c>
      <c r="AJ262" s="29">
        <f>MAX(0,MIN(AI262,$AQ262-SUMIF($C$4:$AP$4,"&lt;"&amp;AI$4,$C262:$AP262)))</f>
        <v/>
      </c>
      <c r="AK262" s="29">
        <f>ROUND(AI262-AJ262,2)</f>
        <v/>
      </c>
      <c r="AL262" s="29">
        <f>N(AP261)*(1+N('Debt Payoff'!$D$14)/12)</f>
        <v/>
      </c>
      <c r="AM262" s="29">
        <f>MIN(AL262,N('Debt Payoff'!$E$14))</f>
        <v/>
      </c>
      <c r="AN262" s="29">
        <f>AL262-AM262</f>
        <v/>
      </c>
      <c r="AO262" s="29">
        <f>MAX(0,MIN(AN262,$AQ262-SUMIF($C$4:$AP$4,"&lt;"&amp;AN$4,$C262:$AP262)))</f>
        <v/>
      </c>
      <c r="AP262" s="29">
        <f>ROUND(AN262-AO262,2)</f>
        <v/>
      </c>
      <c r="AQ262" s="29">
        <f>'Debt Payoff'!$C$19-(D262+I262+N262+S262+X262+AC262+AH262+AM262)</f>
        <v/>
      </c>
      <c r="AR262" s="29">
        <f>G262+L262+Q262+V262+AA262+AF262+AK262+AP262</f>
        <v/>
      </c>
      <c r="AS262" s="29">
        <f>D262+F262+I262+K262+N262+P262+S262+U262+X262+Z262+AC262+AE262+AH262+AJ262+AM262+AO262</f>
        <v/>
      </c>
      <c r="AT262" s="29">
        <f>(C262+H262+M262+R262+W262+AB262+AG262+AL262)-AR261</f>
        <v/>
      </c>
    </row>
    <row r="263">
      <c r="B263" t="n">
        <v>258</v>
      </c>
      <c r="C263" s="29">
        <f>N(G262)*(1+N('Debt Payoff'!$D$7)/12)</f>
        <v/>
      </c>
      <c r="D263" s="29">
        <f>MIN(C263,N('Debt Payoff'!$E$7))</f>
        <v/>
      </c>
      <c r="E263" s="29">
        <f>C263-D263</f>
        <v/>
      </c>
      <c r="F263" s="29">
        <f>MAX(0,MIN(E263,$AQ263-SUMIF($C$4:$AP$4,"&lt;"&amp;E$4,$C263:$AP263)))</f>
        <v/>
      </c>
      <c r="G263" s="29">
        <f>ROUND(E263-F263,2)</f>
        <v/>
      </c>
      <c r="H263" s="29">
        <f>N(L262)*(1+N('Debt Payoff'!$D$8)/12)</f>
        <v/>
      </c>
      <c r="I263" s="29">
        <f>MIN(H263,N('Debt Payoff'!$E$8))</f>
        <v/>
      </c>
      <c r="J263" s="29">
        <f>H263-I263</f>
        <v/>
      </c>
      <c r="K263" s="29">
        <f>MAX(0,MIN(J263,$AQ263-SUMIF($C$4:$AP$4,"&lt;"&amp;J$4,$C263:$AP263)))</f>
        <v/>
      </c>
      <c r="L263" s="29">
        <f>ROUND(J263-K263,2)</f>
        <v/>
      </c>
      <c r="M263" s="29">
        <f>N(Q262)*(1+N('Debt Payoff'!$D$9)/12)</f>
        <v/>
      </c>
      <c r="N263" s="29">
        <f>MIN(M263,N('Debt Payoff'!$E$9))</f>
        <v/>
      </c>
      <c r="O263" s="29">
        <f>M263-N263</f>
        <v/>
      </c>
      <c r="P263" s="29">
        <f>MAX(0,MIN(O263,$AQ263-SUMIF($C$4:$AP$4,"&lt;"&amp;O$4,$C263:$AP263)))</f>
        <v/>
      </c>
      <c r="Q263" s="29">
        <f>ROUND(O263-P263,2)</f>
        <v/>
      </c>
      <c r="R263" s="29">
        <f>N(V262)*(1+N('Debt Payoff'!$D$10)/12)</f>
        <v/>
      </c>
      <c r="S263" s="29">
        <f>MIN(R263,N('Debt Payoff'!$E$10))</f>
        <v/>
      </c>
      <c r="T263" s="29">
        <f>R263-S263</f>
        <v/>
      </c>
      <c r="U263" s="29">
        <f>MAX(0,MIN(T263,$AQ263-SUMIF($C$4:$AP$4,"&lt;"&amp;T$4,$C263:$AP263)))</f>
        <v/>
      </c>
      <c r="V263" s="29">
        <f>ROUND(T263-U263,2)</f>
        <v/>
      </c>
      <c r="W263" s="29">
        <f>N(AA262)*(1+N('Debt Payoff'!$D$11)/12)</f>
        <v/>
      </c>
      <c r="X263" s="29">
        <f>MIN(W263,N('Debt Payoff'!$E$11))</f>
        <v/>
      </c>
      <c r="Y263" s="29">
        <f>W263-X263</f>
        <v/>
      </c>
      <c r="Z263" s="29">
        <f>MAX(0,MIN(Y263,$AQ263-SUMIF($C$4:$AP$4,"&lt;"&amp;Y$4,$C263:$AP263)))</f>
        <v/>
      </c>
      <c r="AA263" s="29">
        <f>ROUND(Y263-Z263,2)</f>
        <v/>
      </c>
      <c r="AB263" s="29">
        <f>N(AF262)*(1+N('Debt Payoff'!$D$12)/12)</f>
        <v/>
      </c>
      <c r="AC263" s="29">
        <f>MIN(AB263,N('Debt Payoff'!$E$12))</f>
        <v/>
      </c>
      <c r="AD263" s="29">
        <f>AB263-AC263</f>
        <v/>
      </c>
      <c r="AE263" s="29">
        <f>MAX(0,MIN(AD263,$AQ263-SUMIF($C$4:$AP$4,"&lt;"&amp;AD$4,$C263:$AP263)))</f>
        <v/>
      </c>
      <c r="AF263" s="29">
        <f>ROUND(AD263-AE263,2)</f>
        <v/>
      </c>
      <c r="AG263" s="29">
        <f>N(AK262)*(1+N('Debt Payoff'!$D$13)/12)</f>
        <v/>
      </c>
      <c r="AH263" s="29">
        <f>MIN(AG263,N('Debt Payoff'!$E$13))</f>
        <v/>
      </c>
      <c r="AI263" s="29">
        <f>AG263-AH263</f>
        <v/>
      </c>
      <c r="AJ263" s="29">
        <f>MAX(0,MIN(AI263,$AQ263-SUMIF($C$4:$AP$4,"&lt;"&amp;AI$4,$C263:$AP263)))</f>
        <v/>
      </c>
      <c r="AK263" s="29">
        <f>ROUND(AI263-AJ263,2)</f>
        <v/>
      </c>
      <c r="AL263" s="29">
        <f>N(AP262)*(1+N('Debt Payoff'!$D$14)/12)</f>
        <v/>
      </c>
      <c r="AM263" s="29">
        <f>MIN(AL263,N('Debt Payoff'!$E$14))</f>
        <v/>
      </c>
      <c r="AN263" s="29">
        <f>AL263-AM263</f>
        <v/>
      </c>
      <c r="AO263" s="29">
        <f>MAX(0,MIN(AN263,$AQ263-SUMIF($C$4:$AP$4,"&lt;"&amp;AN$4,$C263:$AP263)))</f>
        <v/>
      </c>
      <c r="AP263" s="29">
        <f>ROUND(AN263-AO263,2)</f>
        <v/>
      </c>
      <c r="AQ263" s="29">
        <f>'Debt Payoff'!$C$19-(D263+I263+N263+S263+X263+AC263+AH263+AM263)</f>
        <v/>
      </c>
      <c r="AR263" s="29">
        <f>G263+L263+Q263+V263+AA263+AF263+AK263+AP263</f>
        <v/>
      </c>
      <c r="AS263" s="29">
        <f>D263+F263+I263+K263+N263+P263+S263+U263+X263+Z263+AC263+AE263+AH263+AJ263+AM263+AO263</f>
        <v/>
      </c>
      <c r="AT263" s="29">
        <f>(C263+H263+M263+R263+W263+AB263+AG263+AL263)-AR262</f>
        <v/>
      </c>
    </row>
    <row r="264">
      <c r="B264" t="n">
        <v>259</v>
      </c>
      <c r="C264" s="29">
        <f>N(G263)*(1+N('Debt Payoff'!$D$7)/12)</f>
        <v/>
      </c>
      <c r="D264" s="29">
        <f>MIN(C264,N('Debt Payoff'!$E$7))</f>
        <v/>
      </c>
      <c r="E264" s="29">
        <f>C264-D264</f>
        <v/>
      </c>
      <c r="F264" s="29">
        <f>MAX(0,MIN(E264,$AQ264-SUMIF($C$4:$AP$4,"&lt;"&amp;E$4,$C264:$AP264)))</f>
        <v/>
      </c>
      <c r="G264" s="29">
        <f>ROUND(E264-F264,2)</f>
        <v/>
      </c>
      <c r="H264" s="29">
        <f>N(L263)*(1+N('Debt Payoff'!$D$8)/12)</f>
        <v/>
      </c>
      <c r="I264" s="29">
        <f>MIN(H264,N('Debt Payoff'!$E$8))</f>
        <v/>
      </c>
      <c r="J264" s="29">
        <f>H264-I264</f>
        <v/>
      </c>
      <c r="K264" s="29">
        <f>MAX(0,MIN(J264,$AQ264-SUMIF($C$4:$AP$4,"&lt;"&amp;J$4,$C264:$AP264)))</f>
        <v/>
      </c>
      <c r="L264" s="29">
        <f>ROUND(J264-K264,2)</f>
        <v/>
      </c>
      <c r="M264" s="29">
        <f>N(Q263)*(1+N('Debt Payoff'!$D$9)/12)</f>
        <v/>
      </c>
      <c r="N264" s="29">
        <f>MIN(M264,N('Debt Payoff'!$E$9))</f>
        <v/>
      </c>
      <c r="O264" s="29">
        <f>M264-N264</f>
        <v/>
      </c>
      <c r="P264" s="29">
        <f>MAX(0,MIN(O264,$AQ264-SUMIF($C$4:$AP$4,"&lt;"&amp;O$4,$C264:$AP264)))</f>
        <v/>
      </c>
      <c r="Q264" s="29">
        <f>ROUND(O264-P264,2)</f>
        <v/>
      </c>
      <c r="R264" s="29">
        <f>N(V263)*(1+N('Debt Payoff'!$D$10)/12)</f>
        <v/>
      </c>
      <c r="S264" s="29">
        <f>MIN(R264,N('Debt Payoff'!$E$10))</f>
        <v/>
      </c>
      <c r="T264" s="29">
        <f>R264-S264</f>
        <v/>
      </c>
      <c r="U264" s="29">
        <f>MAX(0,MIN(T264,$AQ264-SUMIF($C$4:$AP$4,"&lt;"&amp;T$4,$C264:$AP264)))</f>
        <v/>
      </c>
      <c r="V264" s="29">
        <f>ROUND(T264-U264,2)</f>
        <v/>
      </c>
      <c r="W264" s="29">
        <f>N(AA263)*(1+N('Debt Payoff'!$D$11)/12)</f>
        <v/>
      </c>
      <c r="X264" s="29">
        <f>MIN(W264,N('Debt Payoff'!$E$11))</f>
        <v/>
      </c>
      <c r="Y264" s="29">
        <f>W264-X264</f>
        <v/>
      </c>
      <c r="Z264" s="29">
        <f>MAX(0,MIN(Y264,$AQ264-SUMIF($C$4:$AP$4,"&lt;"&amp;Y$4,$C264:$AP264)))</f>
        <v/>
      </c>
      <c r="AA264" s="29">
        <f>ROUND(Y264-Z264,2)</f>
        <v/>
      </c>
      <c r="AB264" s="29">
        <f>N(AF263)*(1+N('Debt Payoff'!$D$12)/12)</f>
        <v/>
      </c>
      <c r="AC264" s="29">
        <f>MIN(AB264,N('Debt Payoff'!$E$12))</f>
        <v/>
      </c>
      <c r="AD264" s="29">
        <f>AB264-AC264</f>
        <v/>
      </c>
      <c r="AE264" s="29">
        <f>MAX(0,MIN(AD264,$AQ264-SUMIF($C$4:$AP$4,"&lt;"&amp;AD$4,$C264:$AP264)))</f>
        <v/>
      </c>
      <c r="AF264" s="29">
        <f>ROUND(AD264-AE264,2)</f>
        <v/>
      </c>
      <c r="AG264" s="29">
        <f>N(AK263)*(1+N('Debt Payoff'!$D$13)/12)</f>
        <v/>
      </c>
      <c r="AH264" s="29">
        <f>MIN(AG264,N('Debt Payoff'!$E$13))</f>
        <v/>
      </c>
      <c r="AI264" s="29">
        <f>AG264-AH264</f>
        <v/>
      </c>
      <c r="AJ264" s="29">
        <f>MAX(0,MIN(AI264,$AQ264-SUMIF($C$4:$AP$4,"&lt;"&amp;AI$4,$C264:$AP264)))</f>
        <v/>
      </c>
      <c r="AK264" s="29">
        <f>ROUND(AI264-AJ264,2)</f>
        <v/>
      </c>
      <c r="AL264" s="29">
        <f>N(AP263)*(1+N('Debt Payoff'!$D$14)/12)</f>
        <v/>
      </c>
      <c r="AM264" s="29">
        <f>MIN(AL264,N('Debt Payoff'!$E$14))</f>
        <v/>
      </c>
      <c r="AN264" s="29">
        <f>AL264-AM264</f>
        <v/>
      </c>
      <c r="AO264" s="29">
        <f>MAX(0,MIN(AN264,$AQ264-SUMIF($C$4:$AP$4,"&lt;"&amp;AN$4,$C264:$AP264)))</f>
        <v/>
      </c>
      <c r="AP264" s="29">
        <f>ROUND(AN264-AO264,2)</f>
        <v/>
      </c>
      <c r="AQ264" s="29">
        <f>'Debt Payoff'!$C$19-(D264+I264+N264+S264+X264+AC264+AH264+AM264)</f>
        <v/>
      </c>
      <c r="AR264" s="29">
        <f>G264+L264+Q264+V264+AA264+AF264+AK264+AP264</f>
        <v/>
      </c>
      <c r="AS264" s="29">
        <f>D264+F264+I264+K264+N264+P264+S264+U264+X264+Z264+AC264+AE264+AH264+AJ264+AM264+AO264</f>
        <v/>
      </c>
      <c r="AT264" s="29">
        <f>(C264+H264+M264+R264+W264+AB264+AG264+AL264)-AR263</f>
        <v/>
      </c>
    </row>
    <row r="265">
      <c r="B265" t="n">
        <v>260</v>
      </c>
      <c r="C265" s="29">
        <f>N(G264)*(1+N('Debt Payoff'!$D$7)/12)</f>
        <v/>
      </c>
      <c r="D265" s="29">
        <f>MIN(C265,N('Debt Payoff'!$E$7))</f>
        <v/>
      </c>
      <c r="E265" s="29">
        <f>C265-D265</f>
        <v/>
      </c>
      <c r="F265" s="29">
        <f>MAX(0,MIN(E265,$AQ265-SUMIF($C$4:$AP$4,"&lt;"&amp;E$4,$C265:$AP265)))</f>
        <v/>
      </c>
      <c r="G265" s="29">
        <f>ROUND(E265-F265,2)</f>
        <v/>
      </c>
      <c r="H265" s="29">
        <f>N(L264)*(1+N('Debt Payoff'!$D$8)/12)</f>
        <v/>
      </c>
      <c r="I265" s="29">
        <f>MIN(H265,N('Debt Payoff'!$E$8))</f>
        <v/>
      </c>
      <c r="J265" s="29">
        <f>H265-I265</f>
        <v/>
      </c>
      <c r="K265" s="29">
        <f>MAX(0,MIN(J265,$AQ265-SUMIF($C$4:$AP$4,"&lt;"&amp;J$4,$C265:$AP265)))</f>
        <v/>
      </c>
      <c r="L265" s="29">
        <f>ROUND(J265-K265,2)</f>
        <v/>
      </c>
      <c r="M265" s="29">
        <f>N(Q264)*(1+N('Debt Payoff'!$D$9)/12)</f>
        <v/>
      </c>
      <c r="N265" s="29">
        <f>MIN(M265,N('Debt Payoff'!$E$9))</f>
        <v/>
      </c>
      <c r="O265" s="29">
        <f>M265-N265</f>
        <v/>
      </c>
      <c r="P265" s="29">
        <f>MAX(0,MIN(O265,$AQ265-SUMIF($C$4:$AP$4,"&lt;"&amp;O$4,$C265:$AP265)))</f>
        <v/>
      </c>
      <c r="Q265" s="29">
        <f>ROUND(O265-P265,2)</f>
        <v/>
      </c>
      <c r="R265" s="29">
        <f>N(V264)*(1+N('Debt Payoff'!$D$10)/12)</f>
        <v/>
      </c>
      <c r="S265" s="29">
        <f>MIN(R265,N('Debt Payoff'!$E$10))</f>
        <v/>
      </c>
      <c r="T265" s="29">
        <f>R265-S265</f>
        <v/>
      </c>
      <c r="U265" s="29">
        <f>MAX(0,MIN(T265,$AQ265-SUMIF($C$4:$AP$4,"&lt;"&amp;T$4,$C265:$AP265)))</f>
        <v/>
      </c>
      <c r="V265" s="29">
        <f>ROUND(T265-U265,2)</f>
        <v/>
      </c>
      <c r="W265" s="29">
        <f>N(AA264)*(1+N('Debt Payoff'!$D$11)/12)</f>
        <v/>
      </c>
      <c r="X265" s="29">
        <f>MIN(W265,N('Debt Payoff'!$E$11))</f>
        <v/>
      </c>
      <c r="Y265" s="29">
        <f>W265-X265</f>
        <v/>
      </c>
      <c r="Z265" s="29">
        <f>MAX(0,MIN(Y265,$AQ265-SUMIF($C$4:$AP$4,"&lt;"&amp;Y$4,$C265:$AP265)))</f>
        <v/>
      </c>
      <c r="AA265" s="29">
        <f>ROUND(Y265-Z265,2)</f>
        <v/>
      </c>
      <c r="AB265" s="29">
        <f>N(AF264)*(1+N('Debt Payoff'!$D$12)/12)</f>
        <v/>
      </c>
      <c r="AC265" s="29">
        <f>MIN(AB265,N('Debt Payoff'!$E$12))</f>
        <v/>
      </c>
      <c r="AD265" s="29">
        <f>AB265-AC265</f>
        <v/>
      </c>
      <c r="AE265" s="29">
        <f>MAX(0,MIN(AD265,$AQ265-SUMIF($C$4:$AP$4,"&lt;"&amp;AD$4,$C265:$AP265)))</f>
        <v/>
      </c>
      <c r="AF265" s="29">
        <f>ROUND(AD265-AE265,2)</f>
        <v/>
      </c>
      <c r="AG265" s="29">
        <f>N(AK264)*(1+N('Debt Payoff'!$D$13)/12)</f>
        <v/>
      </c>
      <c r="AH265" s="29">
        <f>MIN(AG265,N('Debt Payoff'!$E$13))</f>
        <v/>
      </c>
      <c r="AI265" s="29">
        <f>AG265-AH265</f>
        <v/>
      </c>
      <c r="AJ265" s="29">
        <f>MAX(0,MIN(AI265,$AQ265-SUMIF($C$4:$AP$4,"&lt;"&amp;AI$4,$C265:$AP265)))</f>
        <v/>
      </c>
      <c r="AK265" s="29">
        <f>ROUND(AI265-AJ265,2)</f>
        <v/>
      </c>
      <c r="AL265" s="29">
        <f>N(AP264)*(1+N('Debt Payoff'!$D$14)/12)</f>
        <v/>
      </c>
      <c r="AM265" s="29">
        <f>MIN(AL265,N('Debt Payoff'!$E$14))</f>
        <v/>
      </c>
      <c r="AN265" s="29">
        <f>AL265-AM265</f>
        <v/>
      </c>
      <c r="AO265" s="29">
        <f>MAX(0,MIN(AN265,$AQ265-SUMIF($C$4:$AP$4,"&lt;"&amp;AN$4,$C265:$AP265)))</f>
        <v/>
      </c>
      <c r="AP265" s="29">
        <f>ROUND(AN265-AO265,2)</f>
        <v/>
      </c>
      <c r="AQ265" s="29">
        <f>'Debt Payoff'!$C$19-(D265+I265+N265+S265+X265+AC265+AH265+AM265)</f>
        <v/>
      </c>
      <c r="AR265" s="29">
        <f>G265+L265+Q265+V265+AA265+AF265+AK265+AP265</f>
        <v/>
      </c>
      <c r="AS265" s="29">
        <f>D265+F265+I265+K265+N265+P265+S265+U265+X265+Z265+AC265+AE265+AH265+AJ265+AM265+AO265</f>
        <v/>
      </c>
      <c r="AT265" s="29">
        <f>(C265+H265+M265+R265+W265+AB265+AG265+AL265)-AR264</f>
        <v/>
      </c>
    </row>
    <row r="266">
      <c r="B266" t="n">
        <v>261</v>
      </c>
      <c r="C266" s="29">
        <f>N(G265)*(1+N('Debt Payoff'!$D$7)/12)</f>
        <v/>
      </c>
      <c r="D266" s="29">
        <f>MIN(C266,N('Debt Payoff'!$E$7))</f>
        <v/>
      </c>
      <c r="E266" s="29">
        <f>C266-D266</f>
        <v/>
      </c>
      <c r="F266" s="29">
        <f>MAX(0,MIN(E266,$AQ266-SUMIF($C$4:$AP$4,"&lt;"&amp;E$4,$C266:$AP266)))</f>
        <v/>
      </c>
      <c r="G266" s="29">
        <f>ROUND(E266-F266,2)</f>
        <v/>
      </c>
      <c r="H266" s="29">
        <f>N(L265)*(1+N('Debt Payoff'!$D$8)/12)</f>
        <v/>
      </c>
      <c r="I266" s="29">
        <f>MIN(H266,N('Debt Payoff'!$E$8))</f>
        <v/>
      </c>
      <c r="J266" s="29">
        <f>H266-I266</f>
        <v/>
      </c>
      <c r="K266" s="29">
        <f>MAX(0,MIN(J266,$AQ266-SUMIF($C$4:$AP$4,"&lt;"&amp;J$4,$C266:$AP266)))</f>
        <v/>
      </c>
      <c r="L266" s="29">
        <f>ROUND(J266-K266,2)</f>
        <v/>
      </c>
      <c r="M266" s="29">
        <f>N(Q265)*(1+N('Debt Payoff'!$D$9)/12)</f>
        <v/>
      </c>
      <c r="N266" s="29">
        <f>MIN(M266,N('Debt Payoff'!$E$9))</f>
        <v/>
      </c>
      <c r="O266" s="29">
        <f>M266-N266</f>
        <v/>
      </c>
      <c r="P266" s="29">
        <f>MAX(0,MIN(O266,$AQ266-SUMIF($C$4:$AP$4,"&lt;"&amp;O$4,$C266:$AP266)))</f>
        <v/>
      </c>
      <c r="Q266" s="29">
        <f>ROUND(O266-P266,2)</f>
        <v/>
      </c>
      <c r="R266" s="29">
        <f>N(V265)*(1+N('Debt Payoff'!$D$10)/12)</f>
        <v/>
      </c>
      <c r="S266" s="29">
        <f>MIN(R266,N('Debt Payoff'!$E$10))</f>
        <v/>
      </c>
      <c r="T266" s="29">
        <f>R266-S266</f>
        <v/>
      </c>
      <c r="U266" s="29">
        <f>MAX(0,MIN(T266,$AQ266-SUMIF($C$4:$AP$4,"&lt;"&amp;T$4,$C266:$AP266)))</f>
        <v/>
      </c>
      <c r="V266" s="29">
        <f>ROUND(T266-U266,2)</f>
        <v/>
      </c>
      <c r="W266" s="29">
        <f>N(AA265)*(1+N('Debt Payoff'!$D$11)/12)</f>
        <v/>
      </c>
      <c r="X266" s="29">
        <f>MIN(W266,N('Debt Payoff'!$E$11))</f>
        <v/>
      </c>
      <c r="Y266" s="29">
        <f>W266-X266</f>
        <v/>
      </c>
      <c r="Z266" s="29">
        <f>MAX(0,MIN(Y266,$AQ266-SUMIF($C$4:$AP$4,"&lt;"&amp;Y$4,$C266:$AP266)))</f>
        <v/>
      </c>
      <c r="AA266" s="29">
        <f>ROUND(Y266-Z266,2)</f>
        <v/>
      </c>
      <c r="AB266" s="29">
        <f>N(AF265)*(1+N('Debt Payoff'!$D$12)/12)</f>
        <v/>
      </c>
      <c r="AC266" s="29">
        <f>MIN(AB266,N('Debt Payoff'!$E$12))</f>
        <v/>
      </c>
      <c r="AD266" s="29">
        <f>AB266-AC266</f>
        <v/>
      </c>
      <c r="AE266" s="29">
        <f>MAX(0,MIN(AD266,$AQ266-SUMIF($C$4:$AP$4,"&lt;"&amp;AD$4,$C266:$AP266)))</f>
        <v/>
      </c>
      <c r="AF266" s="29">
        <f>ROUND(AD266-AE266,2)</f>
        <v/>
      </c>
      <c r="AG266" s="29">
        <f>N(AK265)*(1+N('Debt Payoff'!$D$13)/12)</f>
        <v/>
      </c>
      <c r="AH266" s="29">
        <f>MIN(AG266,N('Debt Payoff'!$E$13))</f>
        <v/>
      </c>
      <c r="AI266" s="29">
        <f>AG266-AH266</f>
        <v/>
      </c>
      <c r="AJ266" s="29">
        <f>MAX(0,MIN(AI266,$AQ266-SUMIF($C$4:$AP$4,"&lt;"&amp;AI$4,$C266:$AP266)))</f>
        <v/>
      </c>
      <c r="AK266" s="29">
        <f>ROUND(AI266-AJ266,2)</f>
        <v/>
      </c>
      <c r="AL266" s="29">
        <f>N(AP265)*(1+N('Debt Payoff'!$D$14)/12)</f>
        <v/>
      </c>
      <c r="AM266" s="29">
        <f>MIN(AL266,N('Debt Payoff'!$E$14))</f>
        <v/>
      </c>
      <c r="AN266" s="29">
        <f>AL266-AM266</f>
        <v/>
      </c>
      <c r="AO266" s="29">
        <f>MAX(0,MIN(AN266,$AQ266-SUMIF($C$4:$AP$4,"&lt;"&amp;AN$4,$C266:$AP266)))</f>
        <v/>
      </c>
      <c r="AP266" s="29">
        <f>ROUND(AN266-AO266,2)</f>
        <v/>
      </c>
      <c r="AQ266" s="29">
        <f>'Debt Payoff'!$C$19-(D266+I266+N266+S266+X266+AC266+AH266+AM266)</f>
        <v/>
      </c>
      <c r="AR266" s="29">
        <f>G266+L266+Q266+V266+AA266+AF266+AK266+AP266</f>
        <v/>
      </c>
      <c r="AS266" s="29">
        <f>D266+F266+I266+K266+N266+P266+S266+U266+X266+Z266+AC266+AE266+AH266+AJ266+AM266+AO266</f>
        <v/>
      </c>
      <c r="AT266" s="29">
        <f>(C266+H266+M266+R266+W266+AB266+AG266+AL266)-AR265</f>
        <v/>
      </c>
    </row>
    <row r="267">
      <c r="B267" t="n">
        <v>262</v>
      </c>
      <c r="C267" s="29">
        <f>N(G266)*(1+N('Debt Payoff'!$D$7)/12)</f>
        <v/>
      </c>
      <c r="D267" s="29">
        <f>MIN(C267,N('Debt Payoff'!$E$7))</f>
        <v/>
      </c>
      <c r="E267" s="29">
        <f>C267-D267</f>
        <v/>
      </c>
      <c r="F267" s="29">
        <f>MAX(0,MIN(E267,$AQ267-SUMIF($C$4:$AP$4,"&lt;"&amp;E$4,$C267:$AP267)))</f>
        <v/>
      </c>
      <c r="G267" s="29">
        <f>ROUND(E267-F267,2)</f>
        <v/>
      </c>
      <c r="H267" s="29">
        <f>N(L266)*(1+N('Debt Payoff'!$D$8)/12)</f>
        <v/>
      </c>
      <c r="I267" s="29">
        <f>MIN(H267,N('Debt Payoff'!$E$8))</f>
        <v/>
      </c>
      <c r="J267" s="29">
        <f>H267-I267</f>
        <v/>
      </c>
      <c r="K267" s="29">
        <f>MAX(0,MIN(J267,$AQ267-SUMIF($C$4:$AP$4,"&lt;"&amp;J$4,$C267:$AP267)))</f>
        <v/>
      </c>
      <c r="L267" s="29">
        <f>ROUND(J267-K267,2)</f>
        <v/>
      </c>
      <c r="M267" s="29">
        <f>N(Q266)*(1+N('Debt Payoff'!$D$9)/12)</f>
        <v/>
      </c>
      <c r="N267" s="29">
        <f>MIN(M267,N('Debt Payoff'!$E$9))</f>
        <v/>
      </c>
      <c r="O267" s="29">
        <f>M267-N267</f>
        <v/>
      </c>
      <c r="P267" s="29">
        <f>MAX(0,MIN(O267,$AQ267-SUMIF($C$4:$AP$4,"&lt;"&amp;O$4,$C267:$AP267)))</f>
        <v/>
      </c>
      <c r="Q267" s="29">
        <f>ROUND(O267-P267,2)</f>
        <v/>
      </c>
      <c r="R267" s="29">
        <f>N(V266)*(1+N('Debt Payoff'!$D$10)/12)</f>
        <v/>
      </c>
      <c r="S267" s="29">
        <f>MIN(R267,N('Debt Payoff'!$E$10))</f>
        <v/>
      </c>
      <c r="T267" s="29">
        <f>R267-S267</f>
        <v/>
      </c>
      <c r="U267" s="29">
        <f>MAX(0,MIN(T267,$AQ267-SUMIF($C$4:$AP$4,"&lt;"&amp;T$4,$C267:$AP267)))</f>
        <v/>
      </c>
      <c r="V267" s="29">
        <f>ROUND(T267-U267,2)</f>
        <v/>
      </c>
      <c r="W267" s="29">
        <f>N(AA266)*(1+N('Debt Payoff'!$D$11)/12)</f>
        <v/>
      </c>
      <c r="X267" s="29">
        <f>MIN(W267,N('Debt Payoff'!$E$11))</f>
        <v/>
      </c>
      <c r="Y267" s="29">
        <f>W267-X267</f>
        <v/>
      </c>
      <c r="Z267" s="29">
        <f>MAX(0,MIN(Y267,$AQ267-SUMIF($C$4:$AP$4,"&lt;"&amp;Y$4,$C267:$AP267)))</f>
        <v/>
      </c>
      <c r="AA267" s="29">
        <f>ROUND(Y267-Z267,2)</f>
        <v/>
      </c>
      <c r="AB267" s="29">
        <f>N(AF266)*(1+N('Debt Payoff'!$D$12)/12)</f>
        <v/>
      </c>
      <c r="AC267" s="29">
        <f>MIN(AB267,N('Debt Payoff'!$E$12))</f>
        <v/>
      </c>
      <c r="AD267" s="29">
        <f>AB267-AC267</f>
        <v/>
      </c>
      <c r="AE267" s="29">
        <f>MAX(0,MIN(AD267,$AQ267-SUMIF($C$4:$AP$4,"&lt;"&amp;AD$4,$C267:$AP267)))</f>
        <v/>
      </c>
      <c r="AF267" s="29">
        <f>ROUND(AD267-AE267,2)</f>
        <v/>
      </c>
      <c r="AG267" s="29">
        <f>N(AK266)*(1+N('Debt Payoff'!$D$13)/12)</f>
        <v/>
      </c>
      <c r="AH267" s="29">
        <f>MIN(AG267,N('Debt Payoff'!$E$13))</f>
        <v/>
      </c>
      <c r="AI267" s="29">
        <f>AG267-AH267</f>
        <v/>
      </c>
      <c r="AJ267" s="29">
        <f>MAX(0,MIN(AI267,$AQ267-SUMIF($C$4:$AP$4,"&lt;"&amp;AI$4,$C267:$AP267)))</f>
        <v/>
      </c>
      <c r="AK267" s="29">
        <f>ROUND(AI267-AJ267,2)</f>
        <v/>
      </c>
      <c r="AL267" s="29">
        <f>N(AP266)*(1+N('Debt Payoff'!$D$14)/12)</f>
        <v/>
      </c>
      <c r="AM267" s="29">
        <f>MIN(AL267,N('Debt Payoff'!$E$14))</f>
        <v/>
      </c>
      <c r="AN267" s="29">
        <f>AL267-AM267</f>
        <v/>
      </c>
      <c r="AO267" s="29">
        <f>MAX(0,MIN(AN267,$AQ267-SUMIF($C$4:$AP$4,"&lt;"&amp;AN$4,$C267:$AP267)))</f>
        <v/>
      </c>
      <c r="AP267" s="29">
        <f>ROUND(AN267-AO267,2)</f>
        <v/>
      </c>
      <c r="AQ267" s="29">
        <f>'Debt Payoff'!$C$19-(D267+I267+N267+S267+X267+AC267+AH267+AM267)</f>
        <v/>
      </c>
      <c r="AR267" s="29">
        <f>G267+L267+Q267+V267+AA267+AF267+AK267+AP267</f>
        <v/>
      </c>
      <c r="AS267" s="29">
        <f>D267+F267+I267+K267+N267+P267+S267+U267+X267+Z267+AC267+AE267+AH267+AJ267+AM267+AO267</f>
        <v/>
      </c>
      <c r="AT267" s="29">
        <f>(C267+H267+M267+R267+W267+AB267+AG267+AL267)-AR266</f>
        <v/>
      </c>
    </row>
    <row r="268">
      <c r="B268" t="n">
        <v>263</v>
      </c>
      <c r="C268" s="29">
        <f>N(G267)*(1+N('Debt Payoff'!$D$7)/12)</f>
        <v/>
      </c>
      <c r="D268" s="29">
        <f>MIN(C268,N('Debt Payoff'!$E$7))</f>
        <v/>
      </c>
      <c r="E268" s="29">
        <f>C268-D268</f>
        <v/>
      </c>
      <c r="F268" s="29">
        <f>MAX(0,MIN(E268,$AQ268-SUMIF($C$4:$AP$4,"&lt;"&amp;E$4,$C268:$AP268)))</f>
        <v/>
      </c>
      <c r="G268" s="29">
        <f>ROUND(E268-F268,2)</f>
        <v/>
      </c>
      <c r="H268" s="29">
        <f>N(L267)*(1+N('Debt Payoff'!$D$8)/12)</f>
        <v/>
      </c>
      <c r="I268" s="29">
        <f>MIN(H268,N('Debt Payoff'!$E$8))</f>
        <v/>
      </c>
      <c r="J268" s="29">
        <f>H268-I268</f>
        <v/>
      </c>
      <c r="K268" s="29">
        <f>MAX(0,MIN(J268,$AQ268-SUMIF($C$4:$AP$4,"&lt;"&amp;J$4,$C268:$AP268)))</f>
        <v/>
      </c>
      <c r="L268" s="29">
        <f>ROUND(J268-K268,2)</f>
        <v/>
      </c>
      <c r="M268" s="29">
        <f>N(Q267)*(1+N('Debt Payoff'!$D$9)/12)</f>
        <v/>
      </c>
      <c r="N268" s="29">
        <f>MIN(M268,N('Debt Payoff'!$E$9))</f>
        <v/>
      </c>
      <c r="O268" s="29">
        <f>M268-N268</f>
        <v/>
      </c>
      <c r="P268" s="29">
        <f>MAX(0,MIN(O268,$AQ268-SUMIF($C$4:$AP$4,"&lt;"&amp;O$4,$C268:$AP268)))</f>
        <v/>
      </c>
      <c r="Q268" s="29">
        <f>ROUND(O268-P268,2)</f>
        <v/>
      </c>
      <c r="R268" s="29">
        <f>N(V267)*(1+N('Debt Payoff'!$D$10)/12)</f>
        <v/>
      </c>
      <c r="S268" s="29">
        <f>MIN(R268,N('Debt Payoff'!$E$10))</f>
        <v/>
      </c>
      <c r="T268" s="29">
        <f>R268-S268</f>
        <v/>
      </c>
      <c r="U268" s="29">
        <f>MAX(0,MIN(T268,$AQ268-SUMIF($C$4:$AP$4,"&lt;"&amp;T$4,$C268:$AP268)))</f>
        <v/>
      </c>
      <c r="V268" s="29">
        <f>ROUND(T268-U268,2)</f>
        <v/>
      </c>
      <c r="W268" s="29">
        <f>N(AA267)*(1+N('Debt Payoff'!$D$11)/12)</f>
        <v/>
      </c>
      <c r="X268" s="29">
        <f>MIN(W268,N('Debt Payoff'!$E$11))</f>
        <v/>
      </c>
      <c r="Y268" s="29">
        <f>W268-X268</f>
        <v/>
      </c>
      <c r="Z268" s="29">
        <f>MAX(0,MIN(Y268,$AQ268-SUMIF($C$4:$AP$4,"&lt;"&amp;Y$4,$C268:$AP268)))</f>
        <v/>
      </c>
      <c r="AA268" s="29">
        <f>ROUND(Y268-Z268,2)</f>
        <v/>
      </c>
      <c r="AB268" s="29">
        <f>N(AF267)*(1+N('Debt Payoff'!$D$12)/12)</f>
        <v/>
      </c>
      <c r="AC268" s="29">
        <f>MIN(AB268,N('Debt Payoff'!$E$12))</f>
        <v/>
      </c>
      <c r="AD268" s="29">
        <f>AB268-AC268</f>
        <v/>
      </c>
      <c r="AE268" s="29">
        <f>MAX(0,MIN(AD268,$AQ268-SUMIF($C$4:$AP$4,"&lt;"&amp;AD$4,$C268:$AP268)))</f>
        <v/>
      </c>
      <c r="AF268" s="29">
        <f>ROUND(AD268-AE268,2)</f>
        <v/>
      </c>
      <c r="AG268" s="29">
        <f>N(AK267)*(1+N('Debt Payoff'!$D$13)/12)</f>
        <v/>
      </c>
      <c r="AH268" s="29">
        <f>MIN(AG268,N('Debt Payoff'!$E$13))</f>
        <v/>
      </c>
      <c r="AI268" s="29">
        <f>AG268-AH268</f>
        <v/>
      </c>
      <c r="AJ268" s="29">
        <f>MAX(0,MIN(AI268,$AQ268-SUMIF($C$4:$AP$4,"&lt;"&amp;AI$4,$C268:$AP268)))</f>
        <v/>
      </c>
      <c r="AK268" s="29">
        <f>ROUND(AI268-AJ268,2)</f>
        <v/>
      </c>
      <c r="AL268" s="29">
        <f>N(AP267)*(1+N('Debt Payoff'!$D$14)/12)</f>
        <v/>
      </c>
      <c r="AM268" s="29">
        <f>MIN(AL268,N('Debt Payoff'!$E$14))</f>
        <v/>
      </c>
      <c r="AN268" s="29">
        <f>AL268-AM268</f>
        <v/>
      </c>
      <c r="AO268" s="29">
        <f>MAX(0,MIN(AN268,$AQ268-SUMIF($C$4:$AP$4,"&lt;"&amp;AN$4,$C268:$AP268)))</f>
        <v/>
      </c>
      <c r="AP268" s="29">
        <f>ROUND(AN268-AO268,2)</f>
        <v/>
      </c>
      <c r="AQ268" s="29">
        <f>'Debt Payoff'!$C$19-(D268+I268+N268+S268+X268+AC268+AH268+AM268)</f>
        <v/>
      </c>
      <c r="AR268" s="29">
        <f>G268+L268+Q268+V268+AA268+AF268+AK268+AP268</f>
        <v/>
      </c>
      <c r="AS268" s="29">
        <f>D268+F268+I268+K268+N268+P268+S268+U268+X268+Z268+AC268+AE268+AH268+AJ268+AM268+AO268</f>
        <v/>
      </c>
      <c r="AT268" s="29">
        <f>(C268+H268+M268+R268+W268+AB268+AG268+AL268)-AR267</f>
        <v/>
      </c>
    </row>
    <row r="269">
      <c r="B269" t="n">
        <v>264</v>
      </c>
      <c r="C269" s="29">
        <f>N(G268)*(1+N('Debt Payoff'!$D$7)/12)</f>
        <v/>
      </c>
      <c r="D269" s="29">
        <f>MIN(C269,N('Debt Payoff'!$E$7))</f>
        <v/>
      </c>
      <c r="E269" s="29">
        <f>C269-D269</f>
        <v/>
      </c>
      <c r="F269" s="29">
        <f>MAX(0,MIN(E269,$AQ269-SUMIF($C$4:$AP$4,"&lt;"&amp;E$4,$C269:$AP269)))</f>
        <v/>
      </c>
      <c r="G269" s="29">
        <f>ROUND(E269-F269,2)</f>
        <v/>
      </c>
      <c r="H269" s="29">
        <f>N(L268)*(1+N('Debt Payoff'!$D$8)/12)</f>
        <v/>
      </c>
      <c r="I269" s="29">
        <f>MIN(H269,N('Debt Payoff'!$E$8))</f>
        <v/>
      </c>
      <c r="J269" s="29">
        <f>H269-I269</f>
        <v/>
      </c>
      <c r="K269" s="29">
        <f>MAX(0,MIN(J269,$AQ269-SUMIF($C$4:$AP$4,"&lt;"&amp;J$4,$C269:$AP269)))</f>
        <v/>
      </c>
      <c r="L269" s="29">
        <f>ROUND(J269-K269,2)</f>
        <v/>
      </c>
      <c r="M269" s="29">
        <f>N(Q268)*(1+N('Debt Payoff'!$D$9)/12)</f>
        <v/>
      </c>
      <c r="N269" s="29">
        <f>MIN(M269,N('Debt Payoff'!$E$9))</f>
        <v/>
      </c>
      <c r="O269" s="29">
        <f>M269-N269</f>
        <v/>
      </c>
      <c r="P269" s="29">
        <f>MAX(0,MIN(O269,$AQ269-SUMIF($C$4:$AP$4,"&lt;"&amp;O$4,$C269:$AP269)))</f>
        <v/>
      </c>
      <c r="Q269" s="29">
        <f>ROUND(O269-P269,2)</f>
        <v/>
      </c>
      <c r="R269" s="29">
        <f>N(V268)*(1+N('Debt Payoff'!$D$10)/12)</f>
        <v/>
      </c>
      <c r="S269" s="29">
        <f>MIN(R269,N('Debt Payoff'!$E$10))</f>
        <v/>
      </c>
      <c r="T269" s="29">
        <f>R269-S269</f>
        <v/>
      </c>
      <c r="U269" s="29">
        <f>MAX(0,MIN(T269,$AQ269-SUMIF($C$4:$AP$4,"&lt;"&amp;T$4,$C269:$AP269)))</f>
        <v/>
      </c>
      <c r="V269" s="29">
        <f>ROUND(T269-U269,2)</f>
        <v/>
      </c>
      <c r="W269" s="29">
        <f>N(AA268)*(1+N('Debt Payoff'!$D$11)/12)</f>
        <v/>
      </c>
      <c r="X269" s="29">
        <f>MIN(W269,N('Debt Payoff'!$E$11))</f>
        <v/>
      </c>
      <c r="Y269" s="29">
        <f>W269-X269</f>
        <v/>
      </c>
      <c r="Z269" s="29">
        <f>MAX(0,MIN(Y269,$AQ269-SUMIF($C$4:$AP$4,"&lt;"&amp;Y$4,$C269:$AP269)))</f>
        <v/>
      </c>
      <c r="AA269" s="29">
        <f>ROUND(Y269-Z269,2)</f>
        <v/>
      </c>
      <c r="AB269" s="29">
        <f>N(AF268)*(1+N('Debt Payoff'!$D$12)/12)</f>
        <v/>
      </c>
      <c r="AC269" s="29">
        <f>MIN(AB269,N('Debt Payoff'!$E$12))</f>
        <v/>
      </c>
      <c r="AD269" s="29">
        <f>AB269-AC269</f>
        <v/>
      </c>
      <c r="AE269" s="29">
        <f>MAX(0,MIN(AD269,$AQ269-SUMIF($C$4:$AP$4,"&lt;"&amp;AD$4,$C269:$AP269)))</f>
        <v/>
      </c>
      <c r="AF269" s="29">
        <f>ROUND(AD269-AE269,2)</f>
        <v/>
      </c>
      <c r="AG269" s="29">
        <f>N(AK268)*(1+N('Debt Payoff'!$D$13)/12)</f>
        <v/>
      </c>
      <c r="AH269" s="29">
        <f>MIN(AG269,N('Debt Payoff'!$E$13))</f>
        <v/>
      </c>
      <c r="AI269" s="29">
        <f>AG269-AH269</f>
        <v/>
      </c>
      <c r="AJ269" s="29">
        <f>MAX(0,MIN(AI269,$AQ269-SUMIF($C$4:$AP$4,"&lt;"&amp;AI$4,$C269:$AP269)))</f>
        <v/>
      </c>
      <c r="AK269" s="29">
        <f>ROUND(AI269-AJ269,2)</f>
        <v/>
      </c>
      <c r="AL269" s="29">
        <f>N(AP268)*(1+N('Debt Payoff'!$D$14)/12)</f>
        <v/>
      </c>
      <c r="AM269" s="29">
        <f>MIN(AL269,N('Debt Payoff'!$E$14))</f>
        <v/>
      </c>
      <c r="AN269" s="29">
        <f>AL269-AM269</f>
        <v/>
      </c>
      <c r="AO269" s="29">
        <f>MAX(0,MIN(AN269,$AQ269-SUMIF($C$4:$AP$4,"&lt;"&amp;AN$4,$C269:$AP269)))</f>
        <v/>
      </c>
      <c r="AP269" s="29">
        <f>ROUND(AN269-AO269,2)</f>
        <v/>
      </c>
      <c r="AQ269" s="29">
        <f>'Debt Payoff'!$C$19-(D269+I269+N269+S269+X269+AC269+AH269+AM269)</f>
        <v/>
      </c>
      <c r="AR269" s="29">
        <f>G269+L269+Q269+V269+AA269+AF269+AK269+AP269</f>
        <v/>
      </c>
      <c r="AS269" s="29">
        <f>D269+F269+I269+K269+N269+P269+S269+U269+X269+Z269+AC269+AE269+AH269+AJ269+AM269+AO269</f>
        <v/>
      </c>
      <c r="AT269" s="29">
        <f>(C269+H269+M269+R269+W269+AB269+AG269+AL269)-AR268</f>
        <v/>
      </c>
    </row>
    <row r="270">
      <c r="B270" t="n">
        <v>265</v>
      </c>
      <c r="C270" s="29">
        <f>N(G269)*(1+N('Debt Payoff'!$D$7)/12)</f>
        <v/>
      </c>
      <c r="D270" s="29">
        <f>MIN(C270,N('Debt Payoff'!$E$7))</f>
        <v/>
      </c>
      <c r="E270" s="29">
        <f>C270-D270</f>
        <v/>
      </c>
      <c r="F270" s="29">
        <f>MAX(0,MIN(E270,$AQ270-SUMIF($C$4:$AP$4,"&lt;"&amp;E$4,$C270:$AP270)))</f>
        <v/>
      </c>
      <c r="G270" s="29">
        <f>ROUND(E270-F270,2)</f>
        <v/>
      </c>
      <c r="H270" s="29">
        <f>N(L269)*(1+N('Debt Payoff'!$D$8)/12)</f>
        <v/>
      </c>
      <c r="I270" s="29">
        <f>MIN(H270,N('Debt Payoff'!$E$8))</f>
        <v/>
      </c>
      <c r="J270" s="29">
        <f>H270-I270</f>
        <v/>
      </c>
      <c r="K270" s="29">
        <f>MAX(0,MIN(J270,$AQ270-SUMIF($C$4:$AP$4,"&lt;"&amp;J$4,$C270:$AP270)))</f>
        <v/>
      </c>
      <c r="L270" s="29">
        <f>ROUND(J270-K270,2)</f>
        <v/>
      </c>
      <c r="M270" s="29">
        <f>N(Q269)*(1+N('Debt Payoff'!$D$9)/12)</f>
        <v/>
      </c>
      <c r="N270" s="29">
        <f>MIN(M270,N('Debt Payoff'!$E$9))</f>
        <v/>
      </c>
      <c r="O270" s="29">
        <f>M270-N270</f>
        <v/>
      </c>
      <c r="P270" s="29">
        <f>MAX(0,MIN(O270,$AQ270-SUMIF($C$4:$AP$4,"&lt;"&amp;O$4,$C270:$AP270)))</f>
        <v/>
      </c>
      <c r="Q270" s="29">
        <f>ROUND(O270-P270,2)</f>
        <v/>
      </c>
      <c r="R270" s="29">
        <f>N(V269)*(1+N('Debt Payoff'!$D$10)/12)</f>
        <v/>
      </c>
      <c r="S270" s="29">
        <f>MIN(R270,N('Debt Payoff'!$E$10))</f>
        <v/>
      </c>
      <c r="T270" s="29">
        <f>R270-S270</f>
        <v/>
      </c>
      <c r="U270" s="29">
        <f>MAX(0,MIN(T270,$AQ270-SUMIF($C$4:$AP$4,"&lt;"&amp;T$4,$C270:$AP270)))</f>
        <v/>
      </c>
      <c r="V270" s="29">
        <f>ROUND(T270-U270,2)</f>
        <v/>
      </c>
      <c r="W270" s="29">
        <f>N(AA269)*(1+N('Debt Payoff'!$D$11)/12)</f>
        <v/>
      </c>
      <c r="X270" s="29">
        <f>MIN(W270,N('Debt Payoff'!$E$11))</f>
        <v/>
      </c>
      <c r="Y270" s="29">
        <f>W270-X270</f>
        <v/>
      </c>
      <c r="Z270" s="29">
        <f>MAX(0,MIN(Y270,$AQ270-SUMIF($C$4:$AP$4,"&lt;"&amp;Y$4,$C270:$AP270)))</f>
        <v/>
      </c>
      <c r="AA270" s="29">
        <f>ROUND(Y270-Z270,2)</f>
        <v/>
      </c>
      <c r="AB270" s="29">
        <f>N(AF269)*(1+N('Debt Payoff'!$D$12)/12)</f>
        <v/>
      </c>
      <c r="AC270" s="29">
        <f>MIN(AB270,N('Debt Payoff'!$E$12))</f>
        <v/>
      </c>
      <c r="AD270" s="29">
        <f>AB270-AC270</f>
        <v/>
      </c>
      <c r="AE270" s="29">
        <f>MAX(0,MIN(AD270,$AQ270-SUMIF($C$4:$AP$4,"&lt;"&amp;AD$4,$C270:$AP270)))</f>
        <v/>
      </c>
      <c r="AF270" s="29">
        <f>ROUND(AD270-AE270,2)</f>
        <v/>
      </c>
      <c r="AG270" s="29">
        <f>N(AK269)*(1+N('Debt Payoff'!$D$13)/12)</f>
        <v/>
      </c>
      <c r="AH270" s="29">
        <f>MIN(AG270,N('Debt Payoff'!$E$13))</f>
        <v/>
      </c>
      <c r="AI270" s="29">
        <f>AG270-AH270</f>
        <v/>
      </c>
      <c r="AJ270" s="29">
        <f>MAX(0,MIN(AI270,$AQ270-SUMIF($C$4:$AP$4,"&lt;"&amp;AI$4,$C270:$AP270)))</f>
        <v/>
      </c>
      <c r="AK270" s="29">
        <f>ROUND(AI270-AJ270,2)</f>
        <v/>
      </c>
      <c r="AL270" s="29">
        <f>N(AP269)*(1+N('Debt Payoff'!$D$14)/12)</f>
        <v/>
      </c>
      <c r="AM270" s="29">
        <f>MIN(AL270,N('Debt Payoff'!$E$14))</f>
        <v/>
      </c>
      <c r="AN270" s="29">
        <f>AL270-AM270</f>
        <v/>
      </c>
      <c r="AO270" s="29">
        <f>MAX(0,MIN(AN270,$AQ270-SUMIF($C$4:$AP$4,"&lt;"&amp;AN$4,$C270:$AP270)))</f>
        <v/>
      </c>
      <c r="AP270" s="29">
        <f>ROUND(AN270-AO270,2)</f>
        <v/>
      </c>
      <c r="AQ270" s="29">
        <f>'Debt Payoff'!$C$19-(D270+I270+N270+S270+X270+AC270+AH270+AM270)</f>
        <v/>
      </c>
      <c r="AR270" s="29">
        <f>G270+L270+Q270+V270+AA270+AF270+AK270+AP270</f>
        <v/>
      </c>
      <c r="AS270" s="29">
        <f>D270+F270+I270+K270+N270+P270+S270+U270+X270+Z270+AC270+AE270+AH270+AJ270+AM270+AO270</f>
        <v/>
      </c>
      <c r="AT270" s="29">
        <f>(C270+H270+M270+R270+W270+AB270+AG270+AL270)-AR269</f>
        <v/>
      </c>
    </row>
    <row r="271">
      <c r="B271" t="n">
        <v>266</v>
      </c>
      <c r="C271" s="29">
        <f>N(G270)*(1+N('Debt Payoff'!$D$7)/12)</f>
        <v/>
      </c>
      <c r="D271" s="29">
        <f>MIN(C271,N('Debt Payoff'!$E$7))</f>
        <v/>
      </c>
      <c r="E271" s="29">
        <f>C271-D271</f>
        <v/>
      </c>
      <c r="F271" s="29">
        <f>MAX(0,MIN(E271,$AQ271-SUMIF($C$4:$AP$4,"&lt;"&amp;E$4,$C271:$AP271)))</f>
        <v/>
      </c>
      <c r="G271" s="29">
        <f>ROUND(E271-F271,2)</f>
        <v/>
      </c>
      <c r="H271" s="29">
        <f>N(L270)*(1+N('Debt Payoff'!$D$8)/12)</f>
        <v/>
      </c>
      <c r="I271" s="29">
        <f>MIN(H271,N('Debt Payoff'!$E$8))</f>
        <v/>
      </c>
      <c r="J271" s="29">
        <f>H271-I271</f>
        <v/>
      </c>
      <c r="K271" s="29">
        <f>MAX(0,MIN(J271,$AQ271-SUMIF($C$4:$AP$4,"&lt;"&amp;J$4,$C271:$AP271)))</f>
        <v/>
      </c>
      <c r="L271" s="29">
        <f>ROUND(J271-K271,2)</f>
        <v/>
      </c>
      <c r="M271" s="29">
        <f>N(Q270)*(1+N('Debt Payoff'!$D$9)/12)</f>
        <v/>
      </c>
      <c r="N271" s="29">
        <f>MIN(M271,N('Debt Payoff'!$E$9))</f>
        <v/>
      </c>
      <c r="O271" s="29">
        <f>M271-N271</f>
        <v/>
      </c>
      <c r="P271" s="29">
        <f>MAX(0,MIN(O271,$AQ271-SUMIF($C$4:$AP$4,"&lt;"&amp;O$4,$C271:$AP271)))</f>
        <v/>
      </c>
      <c r="Q271" s="29">
        <f>ROUND(O271-P271,2)</f>
        <v/>
      </c>
      <c r="R271" s="29">
        <f>N(V270)*(1+N('Debt Payoff'!$D$10)/12)</f>
        <v/>
      </c>
      <c r="S271" s="29">
        <f>MIN(R271,N('Debt Payoff'!$E$10))</f>
        <v/>
      </c>
      <c r="T271" s="29">
        <f>R271-S271</f>
        <v/>
      </c>
      <c r="U271" s="29">
        <f>MAX(0,MIN(T271,$AQ271-SUMIF($C$4:$AP$4,"&lt;"&amp;T$4,$C271:$AP271)))</f>
        <v/>
      </c>
      <c r="V271" s="29">
        <f>ROUND(T271-U271,2)</f>
        <v/>
      </c>
      <c r="W271" s="29">
        <f>N(AA270)*(1+N('Debt Payoff'!$D$11)/12)</f>
        <v/>
      </c>
      <c r="X271" s="29">
        <f>MIN(W271,N('Debt Payoff'!$E$11))</f>
        <v/>
      </c>
      <c r="Y271" s="29">
        <f>W271-X271</f>
        <v/>
      </c>
      <c r="Z271" s="29">
        <f>MAX(0,MIN(Y271,$AQ271-SUMIF($C$4:$AP$4,"&lt;"&amp;Y$4,$C271:$AP271)))</f>
        <v/>
      </c>
      <c r="AA271" s="29">
        <f>ROUND(Y271-Z271,2)</f>
        <v/>
      </c>
      <c r="AB271" s="29">
        <f>N(AF270)*(1+N('Debt Payoff'!$D$12)/12)</f>
        <v/>
      </c>
      <c r="AC271" s="29">
        <f>MIN(AB271,N('Debt Payoff'!$E$12))</f>
        <v/>
      </c>
      <c r="AD271" s="29">
        <f>AB271-AC271</f>
        <v/>
      </c>
      <c r="AE271" s="29">
        <f>MAX(0,MIN(AD271,$AQ271-SUMIF($C$4:$AP$4,"&lt;"&amp;AD$4,$C271:$AP271)))</f>
        <v/>
      </c>
      <c r="AF271" s="29">
        <f>ROUND(AD271-AE271,2)</f>
        <v/>
      </c>
      <c r="AG271" s="29">
        <f>N(AK270)*(1+N('Debt Payoff'!$D$13)/12)</f>
        <v/>
      </c>
      <c r="AH271" s="29">
        <f>MIN(AG271,N('Debt Payoff'!$E$13))</f>
        <v/>
      </c>
      <c r="AI271" s="29">
        <f>AG271-AH271</f>
        <v/>
      </c>
      <c r="AJ271" s="29">
        <f>MAX(0,MIN(AI271,$AQ271-SUMIF($C$4:$AP$4,"&lt;"&amp;AI$4,$C271:$AP271)))</f>
        <v/>
      </c>
      <c r="AK271" s="29">
        <f>ROUND(AI271-AJ271,2)</f>
        <v/>
      </c>
      <c r="AL271" s="29">
        <f>N(AP270)*(1+N('Debt Payoff'!$D$14)/12)</f>
        <v/>
      </c>
      <c r="AM271" s="29">
        <f>MIN(AL271,N('Debt Payoff'!$E$14))</f>
        <v/>
      </c>
      <c r="AN271" s="29">
        <f>AL271-AM271</f>
        <v/>
      </c>
      <c r="AO271" s="29">
        <f>MAX(0,MIN(AN271,$AQ271-SUMIF($C$4:$AP$4,"&lt;"&amp;AN$4,$C271:$AP271)))</f>
        <v/>
      </c>
      <c r="AP271" s="29">
        <f>ROUND(AN271-AO271,2)</f>
        <v/>
      </c>
      <c r="AQ271" s="29">
        <f>'Debt Payoff'!$C$19-(D271+I271+N271+S271+X271+AC271+AH271+AM271)</f>
        <v/>
      </c>
      <c r="AR271" s="29">
        <f>G271+L271+Q271+V271+AA271+AF271+AK271+AP271</f>
        <v/>
      </c>
      <c r="AS271" s="29">
        <f>D271+F271+I271+K271+N271+P271+S271+U271+X271+Z271+AC271+AE271+AH271+AJ271+AM271+AO271</f>
        <v/>
      </c>
      <c r="AT271" s="29">
        <f>(C271+H271+M271+R271+W271+AB271+AG271+AL271)-AR270</f>
        <v/>
      </c>
    </row>
    <row r="272">
      <c r="B272" t="n">
        <v>267</v>
      </c>
      <c r="C272" s="29">
        <f>N(G271)*(1+N('Debt Payoff'!$D$7)/12)</f>
        <v/>
      </c>
      <c r="D272" s="29">
        <f>MIN(C272,N('Debt Payoff'!$E$7))</f>
        <v/>
      </c>
      <c r="E272" s="29">
        <f>C272-D272</f>
        <v/>
      </c>
      <c r="F272" s="29">
        <f>MAX(0,MIN(E272,$AQ272-SUMIF($C$4:$AP$4,"&lt;"&amp;E$4,$C272:$AP272)))</f>
        <v/>
      </c>
      <c r="G272" s="29">
        <f>ROUND(E272-F272,2)</f>
        <v/>
      </c>
      <c r="H272" s="29">
        <f>N(L271)*(1+N('Debt Payoff'!$D$8)/12)</f>
        <v/>
      </c>
      <c r="I272" s="29">
        <f>MIN(H272,N('Debt Payoff'!$E$8))</f>
        <v/>
      </c>
      <c r="J272" s="29">
        <f>H272-I272</f>
        <v/>
      </c>
      <c r="K272" s="29">
        <f>MAX(0,MIN(J272,$AQ272-SUMIF($C$4:$AP$4,"&lt;"&amp;J$4,$C272:$AP272)))</f>
        <v/>
      </c>
      <c r="L272" s="29">
        <f>ROUND(J272-K272,2)</f>
        <v/>
      </c>
      <c r="M272" s="29">
        <f>N(Q271)*(1+N('Debt Payoff'!$D$9)/12)</f>
        <v/>
      </c>
      <c r="N272" s="29">
        <f>MIN(M272,N('Debt Payoff'!$E$9))</f>
        <v/>
      </c>
      <c r="O272" s="29">
        <f>M272-N272</f>
        <v/>
      </c>
      <c r="P272" s="29">
        <f>MAX(0,MIN(O272,$AQ272-SUMIF($C$4:$AP$4,"&lt;"&amp;O$4,$C272:$AP272)))</f>
        <v/>
      </c>
      <c r="Q272" s="29">
        <f>ROUND(O272-P272,2)</f>
        <v/>
      </c>
      <c r="R272" s="29">
        <f>N(V271)*(1+N('Debt Payoff'!$D$10)/12)</f>
        <v/>
      </c>
      <c r="S272" s="29">
        <f>MIN(R272,N('Debt Payoff'!$E$10))</f>
        <v/>
      </c>
      <c r="T272" s="29">
        <f>R272-S272</f>
        <v/>
      </c>
      <c r="U272" s="29">
        <f>MAX(0,MIN(T272,$AQ272-SUMIF($C$4:$AP$4,"&lt;"&amp;T$4,$C272:$AP272)))</f>
        <v/>
      </c>
      <c r="V272" s="29">
        <f>ROUND(T272-U272,2)</f>
        <v/>
      </c>
      <c r="W272" s="29">
        <f>N(AA271)*(1+N('Debt Payoff'!$D$11)/12)</f>
        <v/>
      </c>
      <c r="X272" s="29">
        <f>MIN(W272,N('Debt Payoff'!$E$11))</f>
        <v/>
      </c>
      <c r="Y272" s="29">
        <f>W272-X272</f>
        <v/>
      </c>
      <c r="Z272" s="29">
        <f>MAX(0,MIN(Y272,$AQ272-SUMIF($C$4:$AP$4,"&lt;"&amp;Y$4,$C272:$AP272)))</f>
        <v/>
      </c>
      <c r="AA272" s="29">
        <f>ROUND(Y272-Z272,2)</f>
        <v/>
      </c>
      <c r="AB272" s="29">
        <f>N(AF271)*(1+N('Debt Payoff'!$D$12)/12)</f>
        <v/>
      </c>
      <c r="AC272" s="29">
        <f>MIN(AB272,N('Debt Payoff'!$E$12))</f>
        <v/>
      </c>
      <c r="AD272" s="29">
        <f>AB272-AC272</f>
        <v/>
      </c>
      <c r="AE272" s="29">
        <f>MAX(0,MIN(AD272,$AQ272-SUMIF($C$4:$AP$4,"&lt;"&amp;AD$4,$C272:$AP272)))</f>
        <v/>
      </c>
      <c r="AF272" s="29">
        <f>ROUND(AD272-AE272,2)</f>
        <v/>
      </c>
      <c r="AG272" s="29">
        <f>N(AK271)*(1+N('Debt Payoff'!$D$13)/12)</f>
        <v/>
      </c>
      <c r="AH272" s="29">
        <f>MIN(AG272,N('Debt Payoff'!$E$13))</f>
        <v/>
      </c>
      <c r="AI272" s="29">
        <f>AG272-AH272</f>
        <v/>
      </c>
      <c r="AJ272" s="29">
        <f>MAX(0,MIN(AI272,$AQ272-SUMIF($C$4:$AP$4,"&lt;"&amp;AI$4,$C272:$AP272)))</f>
        <v/>
      </c>
      <c r="AK272" s="29">
        <f>ROUND(AI272-AJ272,2)</f>
        <v/>
      </c>
      <c r="AL272" s="29">
        <f>N(AP271)*(1+N('Debt Payoff'!$D$14)/12)</f>
        <v/>
      </c>
      <c r="AM272" s="29">
        <f>MIN(AL272,N('Debt Payoff'!$E$14))</f>
        <v/>
      </c>
      <c r="AN272" s="29">
        <f>AL272-AM272</f>
        <v/>
      </c>
      <c r="AO272" s="29">
        <f>MAX(0,MIN(AN272,$AQ272-SUMIF($C$4:$AP$4,"&lt;"&amp;AN$4,$C272:$AP272)))</f>
        <v/>
      </c>
      <c r="AP272" s="29">
        <f>ROUND(AN272-AO272,2)</f>
        <v/>
      </c>
      <c r="AQ272" s="29">
        <f>'Debt Payoff'!$C$19-(D272+I272+N272+S272+X272+AC272+AH272+AM272)</f>
        <v/>
      </c>
      <c r="AR272" s="29">
        <f>G272+L272+Q272+V272+AA272+AF272+AK272+AP272</f>
        <v/>
      </c>
      <c r="AS272" s="29">
        <f>D272+F272+I272+K272+N272+P272+S272+U272+X272+Z272+AC272+AE272+AH272+AJ272+AM272+AO272</f>
        <v/>
      </c>
      <c r="AT272" s="29">
        <f>(C272+H272+M272+R272+W272+AB272+AG272+AL272)-AR271</f>
        <v/>
      </c>
    </row>
    <row r="273">
      <c r="B273" t="n">
        <v>268</v>
      </c>
      <c r="C273" s="29">
        <f>N(G272)*(1+N('Debt Payoff'!$D$7)/12)</f>
        <v/>
      </c>
      <c r="D273" s="29">
        <f>MIN(C273,N('Debt Payoff'!$E$7))</f>
        <v/>
      </c>
      <c r="E273" s="29">
        <f>C273-D273</f>
        <v/>
      </c>
      <c r="F273" s="29">
        <f>MAX(0,MIN(E273,$AQ273-SUMIF($C$4:$AP$4,"&lt;"&amp;E$4,$C273:$AP273)))</f>
        <v/>
      </c>
      <c r="G273" s="29">
        <f>ROUND(E273-F273,2)</f>
        <v/>
      </c>
      <c r="H273" s="29">
        <f>N(L272)*(1+N('Debt Payoff'!$D$8)/12)</f>
        <v/>
      </c>
      <c r="I273" s="29">
        <f>MIN(H273,N('Debt Payoff'!$E$8))</f>
        <v/>
      </c>
      <c r="J273" s="29">
        <f>H273-I273</f>
        <v/>
      </c>
      <c r="K273" s="29">
        <f>MAX(0,MIN(J273,$AQ273-SUMIF($C$4:$AP$4,"&lt;"&amp;J$4,$C273:$AP273)))</f>
        <v/>
      </c>
      <c r="L273" s="29">
        <f>ROUND(J273-K273,2)</f>
        <v/>
      </c>
      <c r="M273" s="29">
        <f>N(Q272)*(1+N('Debt Payoff'!$D$9)/12)</f>
        <v/>
      </c>
      <c r="N273" s="29">
        <f>MIN(M273,N('Debt Payoff'!$E$9))</f>
        <v/>
      </c>
      <c r="O273" s="29">
        <f>M273-N273</f>
        <v/>
      </c>
      <c r="P273" s="29">
        <f>MAX(0,MIN(O273,$AQ273-SUMIF($C$4:$AP$4,"&lt;"&amp;O$4,$C273:$AP273)))</f>
        <v/>
      </c>
      <c r="Q273" s="29">
        <f>ROUND(O273-P273,2)</f>
        <v/>
      </c>
      <c r="R273" s="29">
        <f>N(V272)*(1+N('Debt Payoff'!$D$10)/12)</f>
        <v/>
      </c>
      <c r="S273" s="29">
        <f>MIN(R273,N('Debt Payoff'!$E$10))</f>
        <v/>
      </c>
      <c r="T273" s="29">
        <f>R273-S273</f>
        <v/>
      </c>
      <c r="U273" s="29">
        <f>MAX(0,MIN(T273,$AQ273-SUMIF($C$4:$AP$4,"&lt;"&amp;T$4,$C273:$AP273)))</f>
        <v/>
      </c>
      <c r="V273" s="29">
        <f>ROUND(T273-U273,2)</f>
        <v/>
      </c>
      <c r="W273" s="29">
        <f>N(AA272)*(1+N('Debt Payoff'!$D$11)/12)</f>
        <v/>
      </c>
      <c r="X273" s="29">
        <f>MIN(W273,N('Debt Payoff'!$E$11))</f>
        <v/>
      </c>
      <c r="Y273" s="29">
        <f>W273-X273</f>
        <v/>
      </c>
      <c r="Z273" s="29">
        <f>MAX(0,MIN(Y273,$AQ273-SUMIF($C$4:$AP$4,"&lt;"&amp;Y$4,$C273:$AP273)))</f>
        <v/>
      </c>
      <c r="AA273" s="29">
        <f>ROUND(Y273-Z273,2)</f>
        <v/>
      </c>
      <c r="AB273" s="29">
        <f>N(AF272)*(1+N('Debt Payoff'!$D$12)/12)</f>
        <v/>
      </c>
      <c r="AC273" s="29">
        <f>MIN(AB273,N('Debt Payoff'!$E$12))</f>
        <v/>
      </c>
      <c r="AD273" s="29">
        <f>AB273-AC273</f>
        <v/>
      </c>
      <c r="AE273" s="29">
        <f>MAX(0,MIN(AD273,$AQ273-SUMIF($C$4:$AP$4,"&lt;"&amp;AD$4,$C273:$AP273)))</f>
        <v/>
      </c>
      <c r="AF273" s="29">
        <f>ROUND(AD273-AE273,2)</f>
        <v/>
      </c>
      <c r="AG273" s="29">
        <f>N(AK272)*(1+N('Debt Payoff'!$D$13)/12)</f>
        <v/>
      </c>
      <c r="AH273" s="29">
        <f>MIN(AG273,N('Debt Payoff'!$E$13))</f>
        <v/>
      </c>
      <c r="AI273" s="29">
        <f>AG273-AH273</f>
        <v/>
      </c>
      <c r="AJ273" s="29">
        <f>MAX(0,MIN(AI273,$AQ273-SUMIF($C$4:$AP$4,"&lt;"&amp;AI$4,$C273:$AP273)))</f>
        <v/>
      </c>
      <c r="AK273" s="29">
        <f>ROUND(AI273-AJ273,2)</f>
        <v/>
      </c>
      <c r="AL273" s="29">
        <f>N(AP272)*(1+N('Debt Payoff'!$D$14)/12)</f>
        <v/>
      </c>
      <c r="AM273" s="29">
        <f>MIN(AL273,N('Debt Payoff'!$E$14))</f>
        <v/>
      </c>
      <c r="AN273" s="29">
        <f>AL273-AM273</f>
        <v/>
      </c>
      <c r="AO273" s="29">
        <f>MAX(0,MIN(AN273,$AQ273-SUMIF($C$4:$AP$4,"&lt;"&amp;AN$4,$C273:$AP273)))</f>
        <v/>
      </c>
      <c r="AP273" s="29">
        <f>ROUND(AN273-AO273,2)</f>
        <v/>
      </c>
      <c r="AQ273" s="29">
        <f>'Debt Payoff'!$C$19-(D273+I273+N273+S273+X273+AC273+AH273+AM273)</f>
        <v/>
      </c>
      <c r="AR273" s="29">
        <f>G273+L273+Q273+V273+AA273+AF273+AK273+AP273</f>
        <v/>
      </c>
      <c r="AS273" s="29">
        <f>D273+F273+I273+K273+N273+P273+S273+U273+X273+Z273+AC273+AE273+AH273+AJ273+AM273+AO273</f>
        <v/>
      </c>
      <c r="AT273" s="29">
        <f>(C273+H273+M273+R273+W273+AB273+AG273+AL273)-AR272</f>
        <v/>
      </c>
    </row>
    <row r="274">
      <c r="B274" t="n">
        <v>269</v>
      </c>
      <c r="C274" s="29">
        <f>N(G273)*(1+N('Debt Payoff'!$D$7)/12)</f>
        <v/>
      </c>
      <c r="D274" s="29">
        <f>MIN(C274,N('Debt Payoff'!$E$7))</f>
        <v/>
      </c>
      <c r="E274" s="29">
        <f>C274-D274</f>
        <v/>
      </c>
      <c r="F274" s="29">
        <f>MAX(0,MIN(E274,$AQ274-SUMIF($C$4:$AP$4,"&lt;"&amp;E$4,$C274:$AP274)))</f>
        <v/>
      </c>
      <c r="G274" s="29">
        <f>ROUND(E274-F274,2)</f>
        <v/>
      </c>
      <c r="H274" s="29">
        <f>N(L273)*(1+N('Debt Payoff'!$D$8)/12)</f>
        <v/>
      </c>
      <c r="I274" s="29">
        <f>MIN(H274,N('Debt Payoff'!$E$8))</f>
        <v/>
      </c>
      <c r="J274" s="29">
        <f>H274-I274</f>
        <v/>
      </c>
      <c r="K274" s="29">
        <f>MAX(0,MIN(J274,$AQ274-SUMIF($C$4:$AP$4,"&lt;"&amp;J$4,$C274:$AP274)))</f>
        <v/>
      </c>
      <c r="L274" s="29">
        <f>ROUND(J274-K274,2)</f>
        <v/>
      </c>
      <c r="M274" s="29">
        <f>N(Q273)*(1+N('Debt Payoff'!$D$9)/12)</f>
        <v/>
      </c>
      <c r="N274" s="29">
        <f>MIN(M274,N('Debt Payoff'!$E$9))</f>
        <v/>
      </c>
      <c r="O274" s="29">
        <f>M274-N274</f>
        <v/>
      </c>
      <c r="P274" s="29">
        <f>MAX(0,MIN(O274,$AQ274-SUMIF($C$4:$AP$4,"&lt;"&amp;O$4,$C274:$AP274)))</f>
        <v/>
      </c>
      <c r="Q274" s="29">
        <f>ROUND(O274-P274,2)</f>
        <v/>
      </c>
      <c r="R274" s="29">
        <f>N(V273)*(1+N('Debt Payoff'!$D$10)/12)</f>
        <v/>
      </c>
      <c r="S274" s="29">
        <f>MIN(R274,N('Debt Payoff'!$E$10))</f>
        <v/>
      </c>
      <c r="T274" s="29">
        <f>R274-S274</f>
        <v/>
      </c>
      <c r="U274" s="29">
        <f>MAX(0,MIN(T274,$AQ274-SUMIF($C$4:$AP$4,"&lt;"&amp;T$4,$C274:$AP274)))</f>
        <v/>
      </c>
      <c r="V274" s="29">
        <f>ROUND(T274-U274,2)</f>
        <v/>
      </c>
      <c r="W274" s="29">
        <f>N(AA273)*(1+N('Debt Payoff'!$D$11)/12)</f>
        <v/>
      </c>
      <c r="X274" s="29">
        <f>MIN(W274,N('Debt Payoff'!$E$11))</f>
        <v/>
      </c>
      <c r="Y274" s="29">
        <f>W274-X274</f>
        <v/>
      </c>
      <c r="Z274" s="29">
        <f>MAX(0,MIN(Y274,$AQ274-SUMIF($C$4:$AP$4,"&lt;"&amp;Y$4,$C274:$AP274)))</f>
        <v/>
      </c>
      <c r="AA274" s="29">
        <f>ROUND(Y274-Z274,2)</f>
        <v/>
      </c>
      <c r="AB274" s="29">
        <f>N(AF273)*(1+N('Debt Payoff'!$D$12)/12)</f>
        <v/>
      </c>
      <c r="AC274" s="29">
        <f>MIN(AB274,N('Debt Payoff'!$E$12))</f>
        <v/>
      </c>
      <c r="AD274" s="29">
        <f>AB274-AC274</f>
        <v/>
      </c>
      <c r="AE274" s="29">
        <f>MAX(0,MIN(AD274,$AQ274-SUMIF($C$4:$AP$4,"&lt;"&amp;AD$4,$C274:$AP274)))</f>
        <v/>
      </c>
      <c r="AF274" s="29">
        <f>ROUND(AD274-AE274,2)</f>
        <v/>
      </c>
      <c r="AG274" s="29">
        <f>N(AK273)*(1+N('Debt Payoff'!$D$13)/12)</f>
        <v/>
      </c>
      <c r="AH274" s="29">
        <f>MIN(AG274,N('Debt Payoff'!$E$13))</f>
        <v/>
      </c>
      <c r="AI274" s="29">
        <f>AG274-AH274</f>
        <v/>
      </c>
      <c r="AJ274" s="29">
        <f>MAX(0,MIN(AI274,$AQ274-SUMIF($C$4:$AP$4,"&lt;"&amp;AI$4,$C274:$AP274)))</f>
        <v/>
      </c>
      <c r="AK274" s="29">
        <f>ROUND(AI274-AJ274,2)</f>
        <v/>
      </c>
      <c r="AL274" s="29">
        <f>N(AP273)*(1+N('Debt Payoff'!$D$14)/12)</f>
        <v/>
      </c>
      <c r="AM274" s="29">
        <f>MIN(AL274,N('Debt Payoff'!$E$14))</f>
        <v/>
      </c>
      <c r="AN274" s="29">
        <f>AL274-AM274</f>
        <v/>
      </c>
      <c r="AO274" s="29">
        <f>MAX(0,MIN(AN274,$AQ274-SUMIF($C$4:$AP$4,"&lt;"&amp;AN$4,$C274:$AP274)))</f>
        <v/>
      </c>
      <c r="AP274" s="29">
        <f>ROUND(AN274-AO274,2)</f>
        <v/>
      </c>
      <c r="AQ274" s="29">
        <f>'Debt Payoff'!$C$19-(D274+I274+N274+S274+X274+AC274+AH274+AM274)</f>
        <v/>
      </c>
      <c r="AR274" s="29">
        <f>G274+L274+Q274+V274+AA274+AF274+AK274+AP274</f>
        <v/>
      </c>
      <c r="AS274" s="29">
        <f>D274+F274+I274+K274+N274+P274+S274+U274+X274+Z274+AC274+AE274+AH274+AJ274+AM274+AO274</f>
        <v/>
      </c>
      <c r="AT274" s="29">
        <f>(C274+H274+M274+R274+W274+AB274+AG274+AL274)-AR273</f>
        <v/>
      </c>
    </row>
    <row r="275">
      <c r="B275" t="n">
        <v>270</v>
      </c>
      <c r="C275" s="29">
        <f>N(G274)*(1+N('Debt Payoff'!$D$7)/12)</f>
        <v/>
      </c>
      <c r="D275" s="29">
        <f>MIN(C275,N('Debt Payoff'!$E$7))</f>
        <v/>
      </c>
      <c r="E275" s="29">
        <f>C275-D275</f>
        <v/>
      </c>
      <c r="F275" s="29">
        <f>MAX(0,MIN(E275,$AQ275-SUMIF($C$4:$AP$4,"&lt;"&amp;E$4,$C275:$AP275)))</f>
        <v/>
      </c>
      <c r="G275" s="29">
        <f>ROUND(E275-F275,2)</f>
        <v/>
      </c>
      <c r="H275" s="29">
        <f>N(L274)*(1+N('Debt Payoff'!$D$8)/12)</f>
        <v/>
      </c>
      <c r="I275" s="29">
        <f>MIN(H275,N('Debt Payoff'!$E$8))</f>
        <v/>
      </c>
      <c r="J275" s="29">
        <f>H275-I275</f>
        <v/>
      </c>
      <c r="K275" s="29">
        <f>MAX(0,MIN(J275,$AQ275-SUMIF($C$4:$AP$4,"&lt;"&amp;J$4,$C275:$AP275)))</f>
        <v/>
      </c>
      <c r="L275" s="29">
        <f>ROUND(J275-K275,2)</f>
        <v/>
      </c>
      <c r="M275" s="29">
        <f>N(Q274)*(1+N('Debt Payoff'!$D$9)/12)</f>
        <v/>
      </c>
      <c r="N275" s="29">
        <f>MIN(M275,N('Debt Payoff'!$E$9))</f>
        <v/>
      </c>
      <c r="O275" s="29">
        <f>M275-N275</f>
        <v/>
      </c>
      <c r="P275" s="29">
        <f>MAX(0,MIN(O275,$AQ275-SUMIF($C$4:$AP$4,"&lt;"&amp;O$4,$C275:$AP275)))</f>
        <v/>
      </c>
      <c r="Q275" s="29">
        <f>ROUND(O275-P275,2)</f>
        <v/>
      </c>
      <c r="R275" s="29">
        <f>N(V274)*(1+N('Debt Payoff'!$D$10)/12)</f>
        <v/>
      </c>
      <c r="S275" s="29">
        <f>MIN(R275,N('Debt Payoff'!$E$10))</f>
        <v/>
      </c>
      <c r="T275" s="29">
        <f>R275-S275</f>
        <v/>
      </c>
      <c r="U275" s="29">
        <f>MAX(0,MIN(T275,$AQ275-SUMIF($C$4:$AP$4,"&lt;"&amp;T$4,$C275:$AP275)))</f>
        <v/>
      </c>
      <c r="V275" s="29">
        <f>ROUND(T275-U275,2)</f>
        <v/>
      </c>
      <c r="W275" s="29">
        <f>N(AA274)*(1+N('Debt Payoff'!$D$11)/12)</f>
        <v/>
      </c>
      <c r="X275" s="29">
        <f>MIN(W275,N('Debt Payoff'!$E$11))</f>
        <v/>
      </c>
      <c r="Y275" s="29">
        <f>W275-X275</f>
        <v/>
      </c>
      <c r="Z275" s="29">
        <f>MAX(0,MIN(Y275,$AQ275-SUMIF($C$4:$AP$4,"&lt;"&amp;Y$4,$C275:$AP275)))</f>
        <v/>
      </c>
      <c r="AA275" s="29">
        <f>ROUND(Y275-Z275,2)</f>
        <v/>
      </c>
      <c r="AB275" s="29">
        <f>N(AF274)*(1+N('Debt Payoff'!$D$12)/12)</f>
        <v/>
      </c>
      <c r="AC275" s="29">
        <f>MIN(AB275,N('Debt Payoff'!$E$12))</f>
        <v/>
      </c>
      <c r="AD275" s="29">
        <f>AB275-AC275</f>
        <v/>
      </c>
      <c r="AE275" s="29">
        <f>MAX(0,MIN(AD275,$AQ275-SUMIF($C$4:$AP$4,"&lt;"&amp;AD$4,$C275:$AP275)))</f>
        <v/>
      </c>
      <c r="AF275" s="29">
        <f>ROUND(AD275-AE275,2)</f>
        <v/>
      </c>
      <c r="AG275" s="29">
        <f>N(AK274)*(1+N('Debt Payoff'!$D$13)/12)</f>
        <v/>
      </c>
      <c r="AH275" s="29">
        <f>MIN(AG275,N('Debt Payoff'!$E$13))</f>
        <v/>
      </c>
      <c r="AI275" s="29">
        <f>AG275-AH275</f>
        <v/>
      </c>
      <c r="AJ275" s="29">
        <f>MAX(0,MIN(AI275,$AQ275-SUMIF($C$4:$AP$4,"&lt;"&amp;AI$4,$C275:$AP275)))</f>
        <v/>
      </c>
      <c r="AK275" s="29">
        <f>ROUND(AI275-AJ275,2)</f>
        <v/>
      </c>
      <c r="AL275" s="29">
        <f>N(AP274)*(1+N('Debt Payoff'!$D$14)/12)</f>
        <v/>
      </c>
      <c r="AM275" s="29">
        <f>MIN(AL275,N('Debt Payoff'!$E$14))</f>
        <v/>
      </c>
      <c r="AN275" s="29">
        <f>AL275-AM275</f>
        <v/>
      </c>
      <c r="AO275" s="29">
        <f>MAX(0,MIN(AN275,$AQ275-SUMIF($C$4:$AP$4,"&lt;"&amp;AN$4,$C275:$AP275)))</f>
        <v/>
      </c>
      <c r="AP275" s="29">
        <f>ROUND(AN275-AO275,2)</f>
        <v/>
      </c>
      <c r="AQ275" s="29">
        <f>'Debt Payoff'!$C$19-(D275+I275+N275+S275+X275+AC275+AH275+AM275)</f>
        <v/>
      </c>
      <c r="AR275" s="29">
        <f>G275+L275+Q275+V275+AA275+AF275+AK275+AP275</f>
        <v/>
      </c>
      <c r="AS275" s="29">
        <f>D275+F275+I275+K275+N275+P275+S275+U275+X275+Z275+AC275+AE275+AH275+AJ275+AM275+AO275</f>
        <v/>
      </c>
      <c r="AT275" s="29">
        <f>(C275+H275+M275+R275+W275+AB275+AG275+AL275)-AR274</f>
        <v/>
      </c>
    </row>
    <row r="276">
      <c r="B276" t="n">
        <v>271</v>
      </c>
      <c r="C276" s="29">
        <f>N(G275)*(1+N('Debt Payoff'!$D$7)/12)</f>
        <v/>
      </c>
      <c r="D276" s="29">
        <f>MIN(C276,N('Debt Payoff'!$E$7))</f>
        <v/>
      </c>
      <c r="E276" s="29">
        <f>C276-D276</f>
        <v/>
      </c>
      <c r="F276" s="29">
        <f>MAX(0,MIN(E276,$AQ276-SUMIF($C$4:$AP$4,"&lt;"&amp;E$4,$C276:$AP276)))</f>
        <v/>
      </c>
      <c r="G276" s="29">
        <f>ROUND(E276-F276,2)</f>
        <v/>
      </c>
      <c r="H276" s="29">
        <f>N(L275)*(1+N('Debt Payoff'!$D$8)/12)</f>
        <v/>
      </c>
      <c r="I276" s="29">
        <f>MIN(H276,N('Debt Payoff'!$E$8))</f>
        <v/>
      </c>
      <c r="J276" s="29">
        <f>H276-I276</f>
        <v/>
      </c>
      <c r="K276" s="29">
        <f>MAX(0,MIN(J276,$AQ276-SUMIF($C$4:$AP$4,"&lt;"&amp;J$4,$C276:$AP276)))</f>
        <v/>
      </c>
      <c r="L276" s="29">
        <f>ROUND(J276-K276,2)</f>
        <v/>
      </c>
      <c r="M276" s="29">
        <f>N(Q275)*(1+N('Debt Payoff'!$D$9)/12)</f>
        <v/>
      </c>
      <c r="N276" s="29">
        <f>MIN(M276,N('Debt Payoff'!$E$9))</f>
        <v/>
      </c>
      <c r="O276" s="29">
        <f>M276-N276</f>
        <v/>
      </c>
      <c r="P276" s="29">
        <f>MAX(0,MIN(O276,$AQ276-SUMIF($C$4:$AP$4,"&lt;"&amp;O$4,$C276:$AP276)))</f>
        <v/>
      </c>
      <c r="Q276" s="29">
        <f>ROUND(O276-P276,2)</f>
        <v/>
      </c>
      <c r="R276" s="29">
        <f>N(V275)*(1+N('Debt Payoff'!$D$10)/12)</f>
        <v/>
      </c>
      <c r="S276" s="29">
        <f>MIN(R276,N('Debt Payoff'!$E$10))</f>
        <v/>
      </c>
      <c r="T276" s="29">
        <f>R276-S276</f>
        <v/>
      </c>
      <c r="U276" s="29">
        <f>MAX(0,MIN(T276,$AQ276-SUMIF($C$4:$AP$4,"&lt;"&amp;T$4,$C276:$AP276)))</f>
        <v/>
      </c>
      <c r="V276" s="29">
        <f>ROUND(T276-U276,2)</f>
        <v/>
      </c>
      <c r="W276" s="29">
        <f>N(AA275)*(1+N('Debt Payoff'!$D$11)/12)</f>
        <v/>
      </c>
      <c r="X276" s="29">
        <f>MIN(W276,N('Debt Payoff'!$E$11))</f>
        <v/>
      </c>
      <c r="Y276" s="29">
        <f>W276-X276</f>
        <v/>
      </c>
      <c r="Z276" s="29">
        <f>MAX(0,MIN(Y276,$AQ276-SUMIF($C$4:$AP$4,"&lt;"&amp;Y$4,$C276:$AP276)))</f>
        <v/>
      </c>
      <c r="AA276" s="29">
        <f>ROUND(Y276-Z276,2)</f>
        <v/>
      </c>
      <c r="AB276" s="29">
        <f>N(AF275)*(1+N('Debt Payoff'!$D$12)/12)</f>
        <v/>
      </c>
      <c r="AC276" s="29">
        <f>MIN(AB276,N('Debt Payoff'!$E$12))</f>
        <v/>
      </c>
      <c r="AD276" s="29">
        <f>AB276-AC276</f>
        <v/>
      </c>
      <c r="AE276" s="29">
        <f>MAX(0,MIN(AD276,$AQ276-SUMIF($C$4:$AP$4,"&lt;"&amp;AD$4,$C276:$AP276)))</f>
        <v/>
      </c>
      <c r="AF276" s="29">
        <f>ROUND(AD276-AE276,2)</f>
        <v/>
      </c>
      <c r="AG276" s="29">
        <f>N(AK275)*(1+N('Debt Payoff'!$D$13)/12)</f>
        <v/>
      </c>
      <c r="AH276" s="29">
        <f>MIN(AG276,N('Debt Payoff'!$E$13))</f>
        <v/>
      </c>
      <c r="AI276" s="29">
        <f>AG276-AH276</f>
        <v/>
      </c>
      <c r="AJ276" s="29">
        <f>MAX(0,MIN(AI276,$AQ276-SUMIF($C$4:$AP$4,"&lt;"&amp;AI$4,$C276:$AP276)))</f>
        <v/>
      </c>
      <c r="AK276" s="29">
        <f>ROUND(AI276-AJ276,2)</f>
        <v/>
      </c>
      <c r="AL276" s="29">
        <f>N(AP275)*(1+N('Debt Payoff'!$D$14)/12)</f>
        <v/>
      </c>
      <c r="AM276" s="29">
        <f>MIN(AL276,N('Debt Payoff'!$E$14))</f>
        <v/>
      </c>
      <c r="AN276" s="29">
        <f>AL276-AM276</f>
        <v/>
      </c>
      <c r="AO276" s="29">
        <f>MAX(0,MIN(AN276,$AQ276-SUMIF($C$4:$AP$4,"&lt;"&amp;AN$4,$C276:$AP276)))</f>
        <v/>
      </c>
      <c r="AP276" s="29">
        <f>ROUND(AN276-AO276,2)</f>
        <v/>
      </c>
      <c r="AQ276" s="29">
        <f>'Debt Payoff'!$C$19-(D276+I276+N276+S276+X276+AC276+AH276+AM276)</f>
        <v/>
      </c>
      <c r="AR276" s="29">
        <f>G276+L276+Q276+V276+AA276+AF276+AK276+AP276</f>
        <v/>
      </c>
      <c r="AS276" s="29">
        <f>D276+F276+I276+K276+N276+P276+S276+U276+X276+Z276+AC276+AE276+AH276+AJ276+AM276+AO276</f>
        <v/>
      </c>
      <c r="AT276" s="29">
        <f>(C276+H276+M276+R276+W276+AB276+AG276+AL276)-AR275</f>
        <v/>
      </c>
    </row>
    <row r="277">
      <c r="B277" t="n">
        <v>272</v>
      </c>
      <c r="C277" s="29">
        <f>N(G276)*(1+N('Debt Payoff'!$D$7)/12)</f>
        <v/>
      </c>
      <c r="D277" s="29">
        <f>MIN(C277,N('Debt Payoff'!$E$7))</f>
        <v/>
      </c>
      <c r="E277" s="29">
        <f>C277-D277</f>
        <v/>
      </c>
      <c r="F277" s="29">
        <f>MAX(0,MIN(E277,$AQ277-SUMIF($C$4:$AP$4,"&lt;"&amp;E$4,$C277:$AP277)))</f>
        <v/>
      </c>
      <c r="G277" s="29">
        <f>ROUND(E277-F277,2)</f>
        <v/>
      </c>
      <c r="H277" s="29">
        <f>N(L276)*(1+N('Debt Payoff'!$D$8)/12)</f>
        <v/>
      </c>
      <c r="I277" s="29">
        <f>MIN(H277,N('Debt Payoff'!$E$8))</f>
        <v/>
      </c>
      <c r="J277" s="29">
        <f>H277-I277</f>
        <v/>
      </c>
      <c r="K277" s="29">
        <f>MAX(0,MIN(J277,$AQ277-SUMIF($C$4:$AP$4,"&lt;"&amp;J$4,$C277:$AP277)))</f>
        <v/>
      </c>
      <c r="L277" s="29">
        <f>ROUND(J277-K277,2)</f>
        <v/>
      </c>
      <c r="M277" s="29">
        <f>N(Q276)*(1+N('Debt Payoff'!$D$9)/12)</f>
        <v/>
      </c>
      <c r="N277" s="29">
        <f>MIN(M277,N('Debt Payoff'!$E$9))</f>
        <v/>
      </c>
      <c r="O277" s="29">
        <f>M277-N277</f>
        <v/>
      </c>
      <c r="P277" s="29">
        <f>MAX(0,MIN(O277,$AQ277-SUMIF($C$4:$AP$4,"&lt;"&amp;O$4,$C277:$AP277)))</f>
        <v/>
      </c>
      <c r="Q277" s="29">
        <f>ROUND(O277-P277,2)</f>
        <v/>
      </c>
      <c r="R277" s="29">
        <f>N(V276)*(1+N('Debt Payoff'!$D$10)/12)</f>
        <v/>
      </c>
      <c r="S277" s="29">
        <f>MIN(R277,N('Debt Payoff'!$E$10))</f>
        <v/>
      </c>
      <c r="T277" s="29">
        <f>R277-S277</f>
        <v/>
      </c>
      <c r="U277" s="29">
        <f>MAX(0,MIN(T277,$AQ277-SUMIF($C$4:$AP$4,"&lt;"&amp;T$4,$C277:$AP277)))</f>
        <v/>
      </c>
      <c r="V277" s="29">
        <f>ROUND(T277-U277,2)</f>
        <v/>
      </c>
      <c r="W277" s="29">
        <f>N(AA276)*(1+N('Debt Payoff'!$D$11)/12)</f>
        <v/>
      </c>
      <c r="X277" s="29">
        <f>MIN(W277,N('Debt Payoff'!$E$11))</f>
        <v/>
      </c>
      <c r="Y277" s="29">
        <f>W277-X277</f>
        <v/>
      </c>
      <c r="Z277" s="29">
        <f>MAX(0,MIN(Y277,$AQ277-SUMIF($C$4:$AP$4,"&lt;"&amp;Y$4,$C277:$AP277)))</f>
        <v/>
      </c>
      <c r="AA277" s="29">
        <f>ROUND(Y277-Z277,2)</f>
        <v/>
      </c>
      <c r="AB277" s="29">
        <f>N(AF276)*(1+N('Debt Payoff'!$D$12)/12)</f>
        <v/>
      </c>
      <c r="AC277" s="29">
        <f>MIN(AB277,N('Debt Payoff'!$E$12))</f>
        <v/>
      </c>
      <c r="AD277" s="29">
        <f>AB277-AC277</f>
        <v/>
      </c>
      <c r="AE277" s="29">
        <f>MAX(0,MIN(AD277,$AQ277-SUMIF($C$4:$AP$4,"&lt;"&amp;AD$4,$C277:$AP277)))</f>
        <v/>
      </c>
      <c r="AF277" s="29">
        <f>ROUND(AD277-AE277,2)</f>
        <v/>
      </c>
      <c r="AG277" s="29">
        <f>N(AK276)*(1+N('Debt Payoff'!$D$13)/12)</f>
        <v/>
      </c>
      <c r="AH277" s="29">
        <f>MIN(AG277,N('Debt Payoff'!$E$13))</f>
        <v/>
      </c>
      <c r="AI277" s="29">
        <f>AG277-AH277</f>
        <v/>
      </c>
      <c r="AJ277" s="29">
        <f>MAX(0,MIN(AI277,$AQ277-SUMIF($C$4:$AP$4,"&lt;"&amp;AI$4,$C277:$AP277)))</f>
        <v/>
      </c>
      <c r="AK277" s="29">
        <f>ROUND(AI277-AJ277,2)</f>
        <v/>
      </c>
      <c r="AL277" s="29">
        <f>N(AP276)*(1+N('Debt Payoff'!$D$14)/12)</f>
        <v/>
      </c>
      <c r="AM277" s="29">
        <f>MIN(AL277,N('Debt Payoff'!$E$14))</f>
        <v/>
      </c>
      <c r="AN277" s="29">
        <f>AL277-AM277</f>
        <v/>
      </c>
      <c r="AO277" s="29">
        <f>MAX(0,MIN(AN277,$AQ277-SUMIF($C$4:$AP$4,"&lt;"&amp;AN$4,$C277:$AP277)))</f>
        <v/>
      </c>
      <c r="AP277" s="29">
        <f>ROUND(AN277-AO277,2)</f>
        <v/>
      </c>
      <c r="AQ277" s="29">
        <f>'Debt Payoff'!$C$19-(D277+I277+N277+S277+X277+AC277+AH277+AM277)</f>
        <v/>
      </c>
      <c r="AR277" s="29">
        <f>G277+L277+Q277+V277+AA277+AF277+AK277+AP277</f>
        <v/>
      </c>
      <c r="AS277" s="29">
        <f>D277+F277+I277+K277+N277+P277+S277+U277+X277+Z277+AC277+AE277+AH277+AJ277+AM277+AO277</f>
        <v/>
      </c>
      <c r="AT277" s="29">
        <f>(C277+H277+M277+R277+W277+AB277+AG277+AL277)-AR276</f>
        <v/>
      </c>
    </row>
    <row r="278">
      <c r="B278" t="n">
        <v>273</v>
      </c>
      <c r="C278" s="29">
        <f>N(G277)*(1+N('Debt Payoff'!$D$7)/12)</f>
        <v/>
      </c>
      <c r="D278" s="29">
        <f>MIN(C278,N('Debt Payoff'!$E$7))</f>
        <v/>
      </c>
      <c r="E278" s="29">
        <f>C278-D278</f>
        <v/>
      </c>
      <c r="F278" s="29">
        <f>MAX(0,MIN(E278,$AQ278-SUMIF($C$4:$AP$4,"&lt;"&amp;E$4,$C278:$AP278)))</f>
        <v/>
      </c>
      <c r="G278" s="29">
        <f>ROUND(E278-F278,2)</f>
        <v/>
      </c>
      <c r="H278" s="29">
        <f>N(L277)*(1+N('Debt Payoff'!$D$8)/12)</f>
        <v/>
      </c>
      <c r="I278" s="29">
        <f>MIN(H278,N('Debt Payoff'!$E$8))</f>
        <v/>
      </c>
      <c r="J278" s="29">
        <f>H278-I278</f>
        <v/>
      </c>
      <c r="K278" s="29">
        <f>MAX(0,MIN(J278,$AQ278-SUMIF($C$4:$AP$4,"&lt;"&amp;J$4,$C278:$AP278)))</f>
        <v/>
      </c>
      <c r="L278" s="29">
        <f>ROUND(J278-K278,2)</f>
        <v/>
      </c>
      <c r="M278" s="29">
        <f>N(Q277)*(1+N('Debt Payoff'!$D$9)/12)</f>
        <v/>
      </c>
      <c r="N278" s="29">
        <f>MIN(M278,N('Debt Payoff'!$E$9))</f>
        <v/>
      </c>
      <c r="O278" s="29">
        <f>M278-N278</f>
        <v/>
      </c>
      <c r="P278" s="29">
        <f>MAX(0,MIN(O278,$AQ278-SUMIF($C$4:$AP$4,"&lt;"&amp;O$4,$C278:$AP278)))</f>
        <v/>
      </c>
      <c r="Q278" s="29">
        <f>ROUND(O278-P278,2)</f>
        <v/>
      </c>
      <c r="R278" s="29">
        <f>N(V277)*(1+N('Debt Payoff'!$D$10)/12)</f>
        <v/>
      </c>
      <c r="S278" s="29">
        <f>MIN(R278,N('Debt Payoff'!$E$10))</f>
        <v/>
      </c>
      <c r="T278" s="29">
        <f>R278-S278</f>
        <v/>
      </c>
      <c r="U278" s="29">
        <f>MAX(0,MIN(T278,$AQ278-SUMIF($C$4:$AP$4,"&lt;"&amp;T$4,$C278:$AP278)))</f>
        <v/>
      </c>
      <c r="V278" s="29">
        <f>ROUND(T278-U278,2)</f>
        <v/>
      </c>
      <c r="W278" s="29">
        <f>N(AA277)*(1+N('Debt Payoff'!$D$11)/12)</f>
        <v/>
      </c>
      <c r="X278" s="29">
        <f>MIN(W278,N('Debt Payoff'!$E$11))</f>
        <v/>
      </c>
      <c r="Y278" s="29">
        <f>W278-X278</f>
        <v/>
      </c>
      <c r="Z278" s="29">
        <f>MAX(0,MIN(Y278,$AQ278-SUMIF($C$4:$AP$4,"&lt;"&amp;Y$4,$C278:$AP278)))</f>
        <v/>
      </c>
      <c r="AA278" s="29">
        <f>ROUND(Y278-Z278,2)</f>
        <v/>
      </c>
      <c r="AB278" s="29">
        <f>N(AF277)*(1+N('Debt Payoff'!$D$12)/12)</f>
        <v/>
      </c>
      <c r="AC278" s="29">
        <f>MIN(AB278,N('Debt Payoff'!$E$12))</f>
        <v/>
      </c>
      <c r="AD278" s="29">
        <f>AB278-AC278</f>
        <v/>
      </c>
      <c r="AE278" s="29">
        <f>MAX(0,MIN(AD278,$AQ278-SUMIF($C$4:$AP$4,"&lt;"&amp;AD$4,$C278:$AP278)))</f>
        <v/>
      </c>
      <c r="AF278" s="29">
        <f>ROUND(AD278-AE278,2)</f>
        <v/>
      </c>
      <c r="AG278" s="29">
        <f>N(AK277)*(1+N('Debt Payoff'!$D$13)/12)</f>
        <v/>
      </c>
      <c r="AH278" s="29">
        <f>MIN(AG278,N('Debt Payoff'!$E$13))</f>
        <v/>
      </c>
      <c r="AI278" s="29">
        <f>AG278-AH278</f>
        <v/>
      </c>
      <c r="AJ278" s="29">
        <f>MAX(0,MIN(AI278,$AQ278-SUMIF($C$4:$AP$4,"&lt;"&amp;AI$4,$C278:$AP278)))</f>
        <v/>
      </c>
      <c r="AK278" s="29">
        <f>ROUND(AI278-AJ278,2)</f>
        <v/>
      </c>
      <c r="AL278" s="29">
        <f>N(AP277)*(1+N('Debt Payoff'!$D$14)/12)</f>
        <v/>
      </c>
      <c r="AM278" s="29">
        <f>MIN(AL278,N('Debt Payoff'!$E$14))</f>
        <v/>
      </c>
      <c r="AN278" s="29">
        <f>AL278-AM278</f>
        <v/>
      </c>
      <c r="AO278" s="29">
        <f>MAX(0,MIN(AN278,$AQ278-SUMIF($C$4:$AP$4,"&lt;"&amp;AN$4,$C278:$AP278)))</f>
        <v/>
      </c>
      <c r="AP278" s="29">
        <f>ROUND(AN278-AO278,2)</f>
        <v/>
      </c>
      <c r="AQ278" s="29">
        <f>'Debt Payoff'!$C$19-(D278+I278+N278+S278+X278+AC278+AH278+AM278)</f>
        <v/>
      </c>
      <c r="AR278" s="29">
        <f>G278+L278+Q278+V278+AA278+AF278+AK278+AP278</f>
        <v/>
      </c>
      <c r="AS278" s="29">
        <f>D278+F278+I278+K278+N278+P278+S278+U278+X278+Z278+AC278+AE278+AH278+AJ278+AM278+AO278</f>
        <v/>
      </c>
      <c r="AT278" s="29">
        <f>(C278+H278+M278+R278+W278+AB278+AG278+AL278)-AR277</f>
        <v/>
      </c>
    </row>
    <row r="279">
      <c r="B279" t="n">
        <v>274</v>
      </c>
      <c r="C279" s="29">
        <f>N(G278)*(1+N('Debt Payoff'!$D$7)/12)</f>
        <v/>
      </c>
      <c r="D279" s="29">
        <f>MIN(C279,N('Debt Payoff'!$E$7))</f>
        <v/>
      </c>
      <c r="E279" s="29">
        <f>C279-D279</f>
        <v/>
      </c>
      <c r="F279" s="29">
        <f>MAX(0,MIN(E279,$AQ279-SUMIF($C$4:$AP$4,"&lt;"&amp;E$4,$C279:$AP279)))</f>
        <v/>
      </c>
      <c r="G279" s="29">
        <f>ROUND(E279-F279,2)</f>
        <v/>
      </c>
      <c r="H279" s="29">
        <f>N(L278)*(1+N('Debt Payoff'!$D$8)/12)</f>
        <v/>
      </c>
      <c r="I279" s="29">
        <f>MIN(H279,N('Debt Payoff'!$E$8))</f>
        <v/>
      </c>
      <c r="J279" s="29">
        <f>H279-I279</f>
        <v/>
      </c>
      <c r="K279" s="29">
        <f>MAX(0,MIN(J279,$AQ279-SUMIF($C$4:$AP$4,"&lt;"&amp;J$4,$C279:$AP279)))</f>
        <v/>
      </c>
      <c r="L279" s="29">
        <f>ROUND(J279-K279,2)</f>
        <v/>
      </c>
      <c r="M279" s="29">
        <f>N(Q278)*(1+N('Debt Payoff'!$D$9)/12)</f>
        <v/>
      </c>
      <c r="N279" s="29">
        <f>MIN(M279,N('Debt Payoff'!$E$9))</f>
        <v/>
      </c>
      <c r="O279" s="29">
        <f>M279-N279</f>
        <v/>
      </c>
      <c r="P279" s="29">
        <f>MAX(0,MIN(O279,$AQ279-SUMIF($C$4:$AP$4,"&lt;"&amp;O$4,$C279:$AP279)))</f>
        <v/>
      </c>
      <c r="Q279" s="29">
        <f>ROUND(O279-P279,2)</f>
        <v/>
      </c>
      <c r="R279" s="29">
        <f>N(V278)*(1+N('Debt Payoff'!$D$10)/12)</f>
        <v/>
      </c>
      <c r="S279" s="29">
        <f>MIN(R279,N('Debt Payoff'!$E$10))</f>
        <v/>
      </c>
      <c r="T279" s="29">
        <f>R279-S279</f>
        <v/>
      </c>
      <c r="U279" s="29">
        <f>MAX(0,MIN(T279,$AQ279-SUMIF($C$4:$AP$4,"&lt;"&amp;T$4,$C279:$AP279)))</f>
        <v/>
      </c>
      <c r="V279" s="29">
        <f>ROUND(T279-U279,2)</f>
        <v/>
      </c>
      <c r="W279" s="29">
        <f>N(AA278)*(1+N('Debt Payoff'!$D$11)/12)</f>
        <v/>
      </c>
      <c r="X279" s="29">
        <f>MIN(W279,N('Debt Payoff'!$E$11))</f>
        <v/>
      </c>
      <c r="Y279" s="29">
        <f>W279-X279</f>
        <v/>
      </c>
      <c r="Z279" s="29">
        <f>MAX(0,MIN(Y279,$AQ279-SUMIF($C$4:$AP$4,"&lt;"&amp;Y$4,$C279:$AP279)))</f>
        <v/>
      </c>
      <c r="AA279" s="29">
        <f>ROUND(Y279-Z279,2)</f>
        <v/>
      </c>
      <c r="AB279" s="29">
        <f>N(AF278)*(1+N('Debt Payoff'!$D$12)/12)</f>
        <v/>
      </c>
      <c r="AC279" s="29">
        <f>MIN(AB279,N('Debt Payoff'!$E$12))</f>
        <v/>
      </c>
      <c r="AD279" s="29">
        <f>AB279-AC279</f>
        <v/>
      </c>
      <c r="AE279" s="29">
        <f>MAX(0,MIN(AD279,$AQ279-SUMIF($C$4:$AP$4,"&lt;"&amp;AD$4,$C279:$AP279)))</f>
        <v/>
      </c>
      <c r="AF279" s="29">
        <f>ROUND(AD279-AE279,2)</f>
        <v/>
      </c>
      <c r="AG279" s="29">
        <f>N(AK278)*(1+N('Debt Payoff'!$D$13)/12)</f>
        <v/>
      </c>
      <c r="AH279" s="29">
        <f>MIN(AG279,N('Debt Payoff'!$E$13))</f>
        <v/>
      </c>
      <c r="AI279" s="29">
        <f>AG279-AH279</f>
        <v/>
      </c>
      <c r="AJ279" s="29">
        <f>MAX(0,MIN(AI279,$AQ279-SUMIF($C$4:$AP$4,"&lt;"&amp;AI$4,$C279:$AP279)))</f>
        <v/>
      </c>
      <c r="AK279" s="29">
        <f>ROUND(AI279-AJ279,2)</f>
        <v/>
      </c>
      <c r="AL279" s="29">
        <f>N(AP278)*(1+N('Debt Payoff'!$D$14)/12)</f>
        <v/>
      </c>
      <c r="AM279" s="29">
        <f>MIN(AL279,N('Debt Payoff'!$E$14))</f>
        <v/>
      </c>
      <c r="AN279" s="29">
        <f>AL279-AM279</f>
        <v/>
      </c>
      <c r="AO279" s="29">
        <f>MAX(0,MIN(AN279,$AQ279-SUMIF($C$4:$AP$4,"&lt;"&amp;AN$4,$C279:$AP279)))</f>
        <v/>
      </c>
      <c r="AP279" s="29">
        <f>ROUND(AN279-AO279,2)</f>
        <v/>
      </c>
      <c r="AQ279" s="29">
        <f>'Debt Payoff'!$C$19-(D279+I279+N279+S279+X279+AC279+AH279+AM279)</f>
        <v/>
      </c>
      <c r="AR279" s="29">
        <f>G279+L279+Q279+V279+AA279+AF279+AK279+AP279</f>
        <v/>
      </c>
      <c r="AS279" s="29">
        <f>D279+F279+I279+K279+N279+P279+S279+U279+X279+Z279+AC279+AE279+AH279+AJ279+AM279+AO279</f>
        <v/>
      </c>
      <c r="AT279" s="29">
        <f>(C279+H279+M279+R279+W279+AB279+AG279+AL279)-AR278</f>
        <v/>
      </c>
    </row>
    <row r="280">
      <c r="B280" t="n">
        <v>275</v>
      </c>
      <c r="C280" s="29">
        <f>N(G279)*(1+N('Debt Payoff'!$D$7)/12)</f>
        <v/>
      </c>
      <c r="D280" s="29">
        <f>MIN(C280,N('Debt Payoff'!$E$7))</f>
        <v/>
      </c>
      <c r="E280" s="29">
        <f>C280-D280</f>
        <v/>
      </c>
      <c r="F280" s="29">
        <f>MAX(0,MIN(E280,$AQ280-SUMIF($C$4:$AP$4,"&lt;"&amp;E$4,$C280:$AP280)))</f>
        <v/>
      </c>
      <c r="G280" s="29">
        <f>ROUND(E280-F280,2)</f>
        <v/>
      </c>
      <c r="H280" s="29">
        <f>N(L279)*(1+N('Debt Payoff'!$D$8)/12)</f>
        <v/>
      </c>
      <c r="I280" s="29">
        <f>MIN(H280,N('Debt Payoff'!$E$8))</f>
        <v/>
      </c>
      <c r="J280" s="29">
        <f>H280-I280</f>
        <v/>
      </c>
      <c r="K280" s="29">
        <f>MAX(0,MIN(J280,$AQ280-SUMIF($C$4:$AP$4,"&lt;"&amp;J$4,$C280:$AP280)))</f>
        <v/>
      </c>
      <c r="L280" s="29">
        <f>ROUND(J280-K280,2)</f>
        <v/>
      </c>
      <c r="M280" s="29">
        <f>N(Q279)*(1+N('Debt Payoff'!$D$9)/12)</f>
        <v/>
      </c>
      <c r="N280" s="29">
        <f>MIN(M280,N('Debt Payoff'!$E$9))</f>
        <v/>
      </c>
      <c r="O280" s="29">
        <f>M280-N280</f>
        <v/>
      </c>
      <c r="P280" s="29">
        <f>MAX(0,MIN(O280,$AQ280-SUMIF($C$4:$AP$4,"&lt;"&amp;O$4,$C280:$AP280)))</f>
        <v/>
      </c>
      <c r="Q280" s="29">
        <f>ROUND(O280-P280,2)</f>
        <v/>
      </c>
      <c r="R280" s="29">
        <f>N(V279)*(1+N('Debt Payoff'!$D$10)/12)</f>
        <v/>
      </c>
      <c r="S280" s="29">
        <f>MIN(R280,N('Debt Payoff'!$E$10))</f>
        <v/>
      </c>
      <c r="T280" s="29">
        <f>R280-S280</f>
        <v/>
      </c>
      <c r="U280" s="29">
        <f>MAX(0,MIN(T280,$AQ280-SUMIF($C$4:$AP$4,"&lt;"&amp;T$4,$C280:$AP280)))</f>
        <v/>
      </c>
      <c r="V280" s="29">
        <f>ROUND(T280-U280,2)</f>
        <v/>
      </c>
      <c r="W280" s="29">
        <f>N(AA279)*(1+N('Debt Payoff'!$D$11)/12)</f>
        <v/>
      </c>
      <c r="X280" s="29">
        <f>MIN(W280,N('Debt Payoff'!$E$11))</f>
        <v/>
      </c>
      <c r="Y280" s="29">
        <f>W280-X280</f>
        <v/>
      </c>
      <c r="Z280" s="29">
        <f>MAX(0,MIN(Y280,$AQ280-SUMIF($C$4:$AP$4,"&lt;"&amp;Y$4,$C280:$AP280)))</f>
        <v/>
      </c>
      <c r="AA280" s="29">
        <f>ROUND(Y280-Z280,2)</f>
        <v/>
      </c>
      <c r="AB280" s="29">
        <f>N(AF279)*(1+N('Debt Payoff'!$D$12)/12)</f>
        <v/>
      </c>
      <c r="AC280" s="29">
        <f>MIN(AB280,N('Debt Payoff'!$E$12))</f>
        <v/>
      </c>
      <c r="AD280" s="29">
        <f>AB280-AC280</f>
        <v/>
      </c>
      <c r="AE280" s="29">
        <f>MAX(0,MIN(AD280,$AQ280-SUMIF($C$4:$AP$4,"&lt;"&amp;AD$4,$C280:$AP280)))</f>
        <v/>
      </c>
      <c r="AF280" s="29">
        <f>ROUND(AD280-AE280,2)</f>
        <v/>
      </c>
      <c r="AG280" s="29">
        <f>N(AK279)*(1+N('Debt Payoff'!$D$13)/12)</f>
        <v/>
      </c>
      <c r="AH280" s="29">
        <f>MIN(AG280,N('Debt Payoff'!$E$13))</f>
        <v/>
      </c>
      <c r="AI280" s="29">
        <f>AG280-AH280</f>
        <v/>
      </c>
      <c r="AJ280" s="29">
        <f>MAX(0,MIN(AI280,$AQ280-SUMIF($C$4:$AP$4,"&lt;"&amp;AI$4,$C280:$AP280)))</f>
        <v/>
      </c>
      <c r="AK280" s="29">
        <f>ROUND(AI280-AJ280,2)</f>
        <v/>
      </c>
      <c r="AL280" s="29">
        <f>N(AP279)*(1+N('Debt Payoff'!$D$14)/12)</f>
        <v/>
      </c>
      <c r="AM280" s="29">
        <f>MIN(AL280,N('Debt Payoff'!$E$14))</f>
        <v/>
      </c>
      <c r="AN280" s="29">
        <f>AL280-AM280</f>
        <v/>
      </c>
      <c r="AO280" s="29">
        <f>MAX(0,MIN(AN280,$AQ280-SUMIF($C$4:$AP$4,"&lt;"&amp;AN$4,$C280:$AP280)))</f>
        <v/>
      </c>
      <c r="AP280" s="29">
        <f>ROUND(AN280-AO280,2)</f>
        <v/>
      </c>
      <c r="AQ280" s="29">
        <f>'Debt Payoff'!$C$19-(D280+I280+N280+S280+X280+AC280+AH280+AM280)</f>
        <v/>
      </c>
      <c r="AR280" s="29">
        <f>G280+L280+Q280+V280+AA280+AF280+AK280+AP280</f>
        <v/>
      </c>
      <c r="AS280" s="29">
        <f>D280+F280+I280+K280+N280+P280+S280+U280+X280+Z280+AC280+AE280+AH280+AJ280+AM280+AO280</f>
        <v/>
      </c>
      <c r="AT280" s="29">
        <f>(C280+H280+M280+R280+W280+AB280+AG280+AL280)-AR279</f>
        <v/>
      </c>
    </row>
    <row r="281">
      <c r="B281" t="n">
        <v>276</v>
      </c>
      <c r="C281" s="29">
        <f>N(G280)*(1+N('Debt Payoff'!$D$7)/12)</f>
        <v/>
      </c>
      <c r="D281" s="29">
        <f>MIN(C281,N('Debt Payoff'!$E$7))</f>
        <v/>
      </c>
      <c r="E281" s="29">
        <f>C281-D281</f>
        <v/>
      </c>
      <c r="F281" s="29">
        <f>MAX(0,MIN(E281,$AQ281-SUMIF($C$4:$AP$4,"&lt;"&amp;E$4,$C281:$AP281)))</f>
        <v/>
      </c>
      <c r="G281" s="29">
        <f>ROUND(E281-F281,2)</f>
        <v/>
      </c>
      <c r="H281" s="29">
        <f>N(L280)*(1+N('Debt Payoff'!$D$8)/12)</f>
        <v/>
      </c>
      <c r="I281" s="29">
        <f>MIN(H281,N('Debt Payoff'!$E$8))</f>
        <v/>
      </c>
      <c r="J281" s="29">
        <f>H281-I281</f>
        <v/>
      </c>
      <c r="K281" s="29">
        <f>MAX(0,MIN(J281,$AQ281-SUMIF($C$4:$AP$4,"&lt;"&amp;J$4,$C281:$AP281)))</f>
        <v/>
      </c>
      <c r="L281" s="29">
        <f>ROUND(J281-K281,2)</f>
        <v/>
      </c>
      <c r="M281" s="29">
        <f>N(Q280)*(1+N('Debt Payoff'!$D$9)/12)</f>
        <v/>
      </c>
      <c r="N281" s="29">
        <f>MIN(M281,N('Debt Payoff'!$E$9))</f>
        <v/>
      </c>
      <c r="O281" s="29">
        <f>M281-N281</f>
        <v/>
      </c>
      <c r="P281" s="29">
        <f>MAX(0,MIN(O281,$AQ281-SUMIF($C$4:$AP$4,"&lt;"&amp;O$4,$C281:$AP281)))</f>
        <v/>
      </c>
      <c r="Q281" s="29">
        <f>ROUND(O281-P281,2)</f>
        <v/>
      </c>
      <c r="R281" s="29">
        <f>N(V280)*(1+N('Debt Payoff'!$D$10)/12)</f>
        <v/>
      </c>
      <c r="S281" s="29">
        <f>MIN(R281,N('Debt Payoff'!$E$10))</f>
        <v/>
      </c>
      <c r="T281" s="29">
        <f>R281-S281</f>
        <v/>
      </c>
      <c r="U281" s="29">
        <f>MAX(0,MIN(T281,$AQ281-SUMIF($C$4:$AP$4,"&lt;"&amp;T$4,$C281:$AP281)))</f>
        <v/>
      </c>
      <c r="V281" s="29">
        <f>ROUND(T281-U281,2)</f>
        <v/>
      </c>
      <c r="W281" s="29">
        <f>N(AA280)*(1+N('Debt Payoff'!$D$11)/12)</f>
        <v/>
      </c>
      <c r="X281" s="29">
        <f>MIN(W281,N('Debt Payoff'!$E$11))</f>
        <v/>
      </c>
      <c r="Y281" s="29">
        <f>W281-X281</f>
        <v/>
      </c>
      <c r="Z281" s="29">
        <f>MAX(0,MIN(Y281,$AQ281-SUMIF($C$4:$AP$4,"&lt;"&amp;Y$4,$C281:$AP281)))</f>
        <v/>
      </c>
      <c r="AA281" s="29">
        <f>ROUND(Y281-Z281,2)</f>
        <v/>
      </c>
      <c r="AB281" s="29">
        <f>N(AF280)*(1+N('Debt Payoff'!$D$12)/12)</f>
        <v/>
      </c>
      <c r="AC281" s="29">
        <f>MIN(AB281,N('Debt Payoff'!$E$12))</f>
        <v/>
      </c>
      <c r="AD281" s="29">
        <f>AB281-AC281</f>
        <v/>
      </c>
      <c r="AE281" s="29">
        <f>MAX(0,MIN(AD281,$AQ281-SUMIF($C$4:$AP$4,"&lt;"&amp;AD$4,$C281:$AP281)))</f>
        <v/>
      </c>
      <c r="AF281" s="29">
        <f>ROUND(AD281-AE281,2)</f>
        <v/>
      </c>
      <c r="AG281" s="29">
        <f>N(AK280)*(1+N('Debt Payoff'!$D$13)/12)</f>
        <v/>
      </c>
      <c r="AH281" s="29">
        <f>MIN(AG281,N('Debt Payoff'!$E$13))</f>
        <v/>
      </c>
      <c r="AI281" s="29">
        <f>AG281-AH281</f>
        <v/>
      </c>
      <c r="AJ281" s="29">
        <f>MAX(0,MIN(AI281,$AQ281-SUMIF($C$4:$AP$4,"&lt;"&amp;AI$4,$C281:$AP281)))</f>
        <v/>
      </c>
      <c r="AK281" s="29">
        <f>ROUND(AI281-AJ281,2)</f>
        <v/>
      </c>
      <c r="AL281" s="29">
        <f>N(AP280)*(1+N('Debt Payoff'!$D$14)/12)</f>
        <v/>
      </c>
      <c r="AM281" s="29">
        <f>MIN(AL281,N('Debt Payoff'!$E$14))</f>
        <v/>
      </c>
      <c r="AN281" s="29">
        <f>AL281-AM281</f>
        <v/>
      </c>
      <c r="AO281" s="29">
        <f>MAX(0,MIN(AN281,$AQ281-SUMIF($C$4:$AP$4,"&lt;"&amp;AN$4,$C281:$AP281)))</f>
        <v/>
      </c>
      <c r="AP281" s="29">
        <f>ROUND(AN281-AO281,2)</f>
        <v/>
      </c>
      <c r="AQ281" s="29">
        <f>'Debt Payoff'!$C$19-(D281+I281+N281+S281+X281+AC281+AH281+AM281)</f>
        <v/>
      </c>
      <c r="AR281" s="29">
        <f>G281+L281+Q281+V281+AA281+AF281+AK281+AP281</f>
        <v/>
      </c>
      <c r="AS281" s="29">
        <f>D281+F281+I281+K281+N281+P281+S281+U281+X281+Z281+AC281+AE281+AH281+AJ281+AM281+AO281</f>
        <v/>
      </c>
      <c r="AT281" s="29">
        <f>(C281+H281+M281+R281+W281+AB281+AG281+AL281)-AR280</f>
        <v/>
      </c>
    </row>
    <row r="282">
      <c r="B282" t="n">
        <v>277</v>
      </c>
      <c r="C282" s="29">
        <f>N(G281)*(1+N('Debt Payoff'!$D$7)/12)</f>
        <v/>
      </c>
      <c r="D282" s="29">
        <f>MIN(C282,N('Debt Payoff'!$E$7))</f>
        <v/>
      </c>
      <c r="E282" s="29">
        <f>C282-D282</f>
        <v/>
      </c>
      <c r="F282" s="29">
        <f>MAX(0,MIN(E282,$AQ282-SUMIF($C$4:$AP$4,"&lt;"&amp;E$4,$C282:$AP282)))</f>
        <v/>
      </c>
      <c r="G282" s="29">
        <f>ROUND(E282-F282,2)</f>
        <v/>
      </c>
      <c r="H282" s="29">
        <f>N(L281)*(1+N('Debt Payoff'!$D$8)/12)</f>
        <v/>
      </c>
      <c r="I282" s="29">
        <f>MIN(H282,N('Debt Payoff'!$E$8))</f>
        <v/>
      </c>
      <c r="J282" s="29">
        <f>H282-I282</f>
        <v/>
      </c>
      <c r="K282" s="29">
        <f>MAX(0,MIN(J282,$AQ282-SUMIF($C$4:$AP$4,"&lt;"&amp;J$4,$C282:$AP282)))</f>
        <v/>
      </c>
      <c r="L282" s="29">
        <f>ROUND(J282-K282,2)</f>
        <v/>
      </c>
      <c r="M282" s="29">
        <f>N(Q281)*(1+N('Debt Payoff'!$D$9)/12)</f>
        <v/>
      </c>
      <c r="N282" s="29">
        <f>MIN(M282,N('Debt Payoff'!$E$9))</f>
        <v/>
      </c>
      <c r="O282" s="29">
        <f>M282-N282</f>
        <v/>
      </c>
      <c r="P282" s="29">
        <f>MAX(0,MIN(O282,$AQ282-SUMIF($C$4:$AP$4,"&lt;"&amp;O$4,$C282:$AP282)))</f>
        <v/>
      </c>
      <c r="Q282" s="29">
        <f>ROUND(O282-P282,2)</f>
        <v/>
      </c>
      <c r="R282" s="29">
        <f>N(V281)*(1+N('Debt Payoff'!$D$10)/12)</f>
        <v/>
      </c>
      <c r="S282" s="29">
        <f>MIN(R282,N('Debt Payoff'!$E$10))</f>
        <v/>
      </c>
      <c r="T282" s="29">
        <f>R282-S282</f>
        <v/>
      </c>
      <c r="U282" s="29">
        <f>MAX(0,MIN(T282,$AQ282-SUMIF($C$4:$AP$4,"&lt;"&amp;T$4,$C282:$AP282)))</f>
        <v/>
      </c>
      <c r="V282" s="29">
        <f>ROUND(T282-U282,2)</f>
        <v/>
      </c>
      <c r="W282" s="29">
        <f>N(AA281)*(1+N('Debt Payoff'!$D$11)/12)</f>
        <v/>
      </c>
      <c r="X282" s="29">
        <f>MIN(W282,N('Debt Payoff'!$E$11))</f>
        <v/>
      </c>
      <c r="Y282" s="29">
        <f>W282-X282</f>
        <v/>
      </c>
      <c r="Z282" s="29">
        <f>MAX(0,MIN(Y282,$AQ282-SUMIF($C$4:$AP$4,"&lt;"&amp;Y$4,$C282:$AP282)))</f>
        <v/>
      </c>
      <c r="AA282" s="29">
        <f>ROUND(Y282-Z282,2)</f>
        <v/>
      </c>
      <c r="AB282" s="29">
        <f>N(AF281)*(1+N('Debt Payoff'!$D$12)/12)</f>
        <v/>
      </c>
      <c r="AC282" s="29">
        <f>MIN(AB282,N('Debt Payoff'!$E$12))</f>
        <v/>
      </c>
      <c r="AD282" s="29">
        <f>AB282-AC282</f>
        <v/>
      </c>
      <c r="AE282" s="29">
        <f>MAX(0,MIN(AD282,$AQ282-SUMIF($C$4:$AP$4,"&lt;"&amp;AD$4,$C282:$AP282)))</f>
        <v/>
      </c>
      <c r="AF282" s="29">
        <f>ROUND(AD282-AE282,2)</f>
        <v/>
      </c>
      <c r="AG282" s="29">
        <f>N(AK281)*(1+N('Debt Payoff'!$D$13)/12)</f>
        <v/>
      </c>
      <c r="AH282" s="29">
        <f>MIN(AG282,N('Debt Payoff'!$E$13))</f>
        <v/>
      </c>
      <c r="AI282" s="29">
        <f>AG282-AH282</f>
        <v/>
      </c>
      <c r="AJ282" s="29">
        <f>MAX(0,MIN(AI282,$AQ282-SUMIF($C$4:$AP$4,"&lt;"&amp;AI$4,$C282:$AP282)))</f>
        <v/>
      </c>
      <c r="AK282" s="29">
        <f>ROUND(AI282-AJ282,2)</f>
        <v/>
      </c>
      <c r="AL282" s="29">
        <f>N(AP281)*(1+N('Debt Payoff'!$D$14)/12)</f>
        <v/>
      </c>
      <c r="AM282" s="29">
        <f>MIN(AL282,N('Debt Payoff'!$E$14))</f>
        <v/>
      </c>
      <c r="AN282" s="29">
        <f>AL282-AM282</f>
        <v/>
      </c>
      <c r="AO282" s="29">
        <f>MAX(0,MIN(AN282,$AQ282-SUMIF($C$4:$AP$4,"&lt;"&amp;AN$4,$C282:$AP282)))</f>
        <v/>
      </c>
      <c r="AP282" s="29">
        <f>ROUND(AN282-AO282,2)</f>
        <v/>
      </c>
      <c r="AQ282" s="29">
        <f>'Debt Payoff'!$C$19-(D282+I282+N282+S282+X282+AC282+AH282+AM282)</f>
        <v/>
      </c>
      <c r="AR282" s="29">
        <f>G282+L282+Q282+V282+AA282+AF282+AK282+AP282</f>
        <v/>
      </c>
      <c r="AS282" s="29">
        <f>D282+F282+I282+K282+N282+P282+S282+U282+X282+Z282+AC282+AE282+AH282+AJ282+AM282+AO282</f>
        <v/>
      </c>
      <c r="AT282" s="29">
        <f>(C282+H282+M282+R282+W282+AB282+AG282+AL282)-AR281</f>
        <v/>
      </c>
    </row>
    <row r="283">
      <c r="B283" t="n">
        <v>278</v>
      </c>
      <c r="C283" s="29">
        <f>N(G282)*(1+N('Debt Payoff'!$D$7)/12)</f>
        <v/>
      </c>
      <c r="D283" s="29">
        <f>MIN(C283,N('Debt Payoff'!$E$7))</f>
        <v/>
      </c>
      <c r="E283" s="29">
        <f>C283-D283</f>
        <v/>
      </c>
      <c r="F283" s="29">
        <f>MAX(0,MIN(E283,$AQ283-SUMIF($C$4:$AP$4,"&lt;"&amp;E$4,$C283:$AP283)))</f>
        <v/>
      </c>
      <c r="G283" s="29">
        <f>ROUND(E283-F283,2)</f>
        <v/>
      </c>
      <c r="H283" s="29">
        <f>N(L282)*(1+N('Debt Payoff'!$D$8)/12)</f>
        <v/>
      </c>
      <c r="I283" s="29">
        <f>MIN(H283,N('Debt Payoff'!$E$8))</f>
        <v/>
      </c>
      <c r="J283" s="29">
        <f>H283-I283</f>
        <v/>
      </c>
      <c r="K283" s="29">
        <f>MAX(0,MIN(J283,$AQ283-SUMIF($C$4:$AP$4,"&lt;"&amp;J$4,$C283:$AP283)))</f>
        <v/>
      </c>
      <c r="L283" s="29">
        <f>ROUND(J283-K283,2)</f>
        <v/>
      </c>
      <c r="M283" s="29">
        <f>N(Q282)*(1+N('Debt Payoff'!$D$9)/12)</f>
        <v/>
      </c>
      <c r="N283" s="29">
        <f>MIN(M283,N('Debt Payoff'!$E$9))</f>
        <v/>
      </c>
      <c r="O283" s="29">
        <f>M283-N283</f>
        <v/>
      </c>
      <c r="P283" s="29">
        <f>MAX(0,MIN(O283,$AQ283-SUMIF($C$4:$AP$4,"&lt;"&amp;O$4,$C283:$AP283)))</f>
        <v/>
      </c>
      <c r="Q283" s="29">
        <f>ROUND(O283-P283,2)</f>
        <v/>
      </c>
      <c r="R283" s="29">
        <f>N(V282)*(1+N('Debt Payoff'!$D$10)/12)</f>
        <v/>
      </c>
      <c r="S283" s="29">
        <f>MIN(R283,N('Debt Payoff'!$E$10))</f>
        <v/>
      </c>
      <c r="T283" s="29">
        <f>R283-S283</f>
        <v/>
      </c>
      <c r="U283" s="29">
        <f>MAX(0,MIN(T283,$AQ283-SUMIF($C$4:$AP$4,"&lt;"&amp;T$4,$C283:$AP283)))</f>
        <v/>
      </c>
      <c r="V283" s="29">
        <f>ROUND(T283-U283,2)</f>
        <v/>
      </c>
      <c r="W283" s="29">
        <f>N(AA282)*(1+N('Debt Payoff'!$D$11)/12)</f>
        <v/>
      </c>
      <c r="X283" s="29">
        <f>MIN(W283,N('Debt Payoff'!$E$11))</f>
        <v/>
      </c>
      <c r="Y283" s="29">
        <f>W283-X283</f>
        <v/>
      </c>
      <c r="Z283" s="29">
        <f>MAX(0,MIN(Y283,$AQ283-SUMIF($C$4:$AP$4,"&lt;"&amp;Y$4,$C283:$AP283)))</f>
        <v/>
      </c>
      <c r="AA283" s="29">
        <f>ROUND(Y283-Z283,2)</f>
        <v/>
      </c>
      <c r="AB283" s="29">
        <f>N(AF282)*(1+N('Debt Payoff'!$D$12)/12)</f>
        <v/>
      </c>
      <c r="AC283" s="29">
        <f>MIN(AB283,N('Debt Payoff'!$E$12))</f>
        <v/>
      </c>
      <c r="AD283" s="29">
        <f>AB283-AC283</f>
        <v/>
      </c>
      <c r="AE283" s="29">
        <f>MAX(0,MIN(AD283,$AQ283-SUMIF($C$4:$AP$4,"&lt;"&amp;AD$4,$C283:$AP283)))</f>
        <v/>
      </c>
      <c r="AF283" s="29">
        <f>ROUND(AD283-AE283,2)</f>
        <v/>
      </c>
      <c r="AG283" s="29">
        <f>N(AK282)*(1+N('Debt Payoff'!$D$13)/12)</f>
        <v/>
      </c>
      <c r="AH283" s="29">
        <f>MIN(AG283,N('Debt Payoff'!$E$13))</f>
        <v/>
      </c>
      <c r="AI283" s="29">
        <f>AG283-AH283</f>
        <v/>
      </c>
      <c r="AJ283" s="29">
        <f>MAX(0,MIN(AI283,$AQ283-SUMIF($C$4:$AP$4,"&lt;"&amp;AI$4,$C283:$AP283)))</f>
        <v/>
      </c>
      <c r="AK283" s="29">
        <f>ROUND(AI283-AJ283,2)</f>
        <v/>
      </c>
      <c r="AL283" s="29">
        <f>N(AP282)*(1+N('Debt Payoff'!$D$14)/12)</f>
        <v/>
      </c>
      <c r="AM283" s="29">
        <f>MIN(AL283,N('Debt Payoff'!$E$14))</f>
        <v/>
      </c>
      <c r="AN283" s="29">
        <f>AL283-AM283</f>
        <v/>
      </c>
      <c r="AO283" s="29">
        <f>MAX(0,MIN(AN283,$AQ283-SUMIF($C$4:$AP$4,"&lt;"&amp;AN$4,$C283:$AP283)))</f>
        <v/>
      </c>
      <c r="AP283" s="29">
        <f>ROUND(AN283-AO283,2)</f>
        <v/>
      </c>
      <c r="AQ283" s="29">
        <f>'Debt Payoff'!$C$19-(D283+I283+N283+S283+X283+AC283+AH283+AM283)</f>
        <v/>
      </c>
      <c r="AR283" s="29">
        <f>G283+L283+Q283+V283+AA283+AF283+AK283+AP283</f>
        <v/>
      </c>
      <c r="AS283" s="29">
        <f>D283+F283+I283+K283+N283+P283+S283+U283+X283+Z283+AC283+AE283+AH283+AJ283+AM283+AO283</f>
        <v/>
      </c>
      <c r="AT283" s="29">
        <f>(C283+H283+M283+R283+W283+AB283+AG283+AL283)-AR282</f>
        <v/>
      </c>
    </row>
    <row r="284">
      <c r="B284" t="n">
        <v>279</v>
      </c>
      <c r="C284" s="29">
        <f>N(G283)*(1+N('Debt Payoff'!$D$7)/12)</f>
        <v/>
      </c>
      <c r="D284" s="29">
        <f>MIN(C284,N('Debt Payoff'!$E$7))</f>
        <v/>
      </c>
      <c r="E284" s="29">
        <f>C284-D284</f>
        <v/>
      </c>
      <c r="F284" s="29">
        <f>MAX(0,MIN(E284,$AQ284-SUMIF($C$4:$AP$4,"&lt;"&amp;E$4,$C284:$AP284)))</f>
        <v/>
      </c>
      <c r="G284" s="29">
        <f>ROUND(E284-F284,2)</f>
        <v/>
      </c>
      <c r="H284" s="29">
        <f>N(L283)*(1+N('Debt Payoff'!$D$8)/12)</f>
        <v/>
      </c>
      <c r="I284" s="29">
        <f>MIN(H284,N('Debt Payoff'!$E$8))</f>
        <v/>
      </c>
      <c r="J284" s="29">
        <f>H284-I284</f>
        <v/>
      </c>
      <c r="K284" s="29">
        <f>MAX(0,MIN(J284,$AQ284-SUMIF($C$4:$AP$4,"&lt;"&amp;J$4,$C284:$AP284)))</f>
        <v/>
      </c>
      <c r="L284" s="29">
        <f>ROUND(J284-K284,2)</f>
        <v/>
      </c>
      <c r="M284" s="29">
        <f>N(Q283)*(1+N('Debt Payoff'!$D$9)/12)</f>
        <v/>
      </c>
      <c r="N284" s="29">
        <f>MIN(M284,N('Debt Payoff'!$E$9))</f>
        <v/>
      </c>
      <c r="O284" s="29">
        <f>M284-N284</f>
        <v/>
      </c>
      <c r="P284" s="29">
        <f>MAX(0,MIN(O284,$AQ284-SUMIF($C$4:$AP$4,"&lt;"&amp;O$4,$C284:$AP284)))</f>
        <v/>
      </c>
      <c r="Q284" s="29">
        <f>ROUND(O284-P284,2)</f>
        <v/>
      </c>
      <c r="R284" s="29">
        <f>N(V283)*(1+N('Debt Payoff'!$D$10)/12)</f>
        <v/>
      </c>
      <c r="S284" s="29">
        <f>MIN(R284,N('Debt Payoff'!$E$10))</f>
        <v/>
      </c>
      <c r="T284" s="29">
        <f>R284-S284</f>
        <v/>
      </c>
      <c r="U284" s="29">
        <f>MAX(0,MIN(T284,$AQ284-SUMIF($C$4:$AP$4,"&lt;"&amp;T$4,$C284:$AP284)))</f>
        <v/>
      </c>
      <c r="V284" s="29">
        <f>ROUND(T284-U284,2)</f>
        <v/>
      </c>
      <c r="W284" s="29">
        <f>N(AA283)*(1+N('Debt Payoff'!$D$11)/12)</f>
        <v/>
      </c>
      <c r="X284" s="29">
        <f>MIN(W284,N('Debt Payoff'!$E$11))</f>
        <v/>
      </c>
      <c r="Y284" s="29">
        <f>W284-X284</f>
        <v/>
      </c>
      <c r="Z284" s="29">
        <f>MAX(0,MIN(Y284,$AQ284-SUMIF($C$4:$AP$4,"&lt;"&amp;Y$4,$C284:$AP284)))</f>
        <v/>
      </c>
      <c r="AA284" s="29">
        <f>ROUND(Y284-Z284,2)</f>
        <v/>
      </c>
      <c r="AB284" s="29">
        <f>N(AF283)*(1+N('Debt Payoff'!$D$12)/12)</f>
        <v/>
      </c>
      <c r="AC284" s="29">
        <f>MIN(AB284,N('Debt Payoff'!$E$12))</f>
        <v/>
      </c>
      <c r="AD284" s="29">
        <f>AB284-AC284</f>
        <v/>
      </c>
      <c r="AE284" s="29">
        <f>MAX(0,MIN(AD284,$AQ284-SUMIF($C$4:$AP$4,"&lt;"&amp;AD$4,$C284:$AP284)))</f>
        <v/>
      </c>
      <c r="AF284" s="29">
        <f>ROUND(AD284-AE284,2)</f>
        <v/>
      </c>
      <c r="AG284" s="29">
        <f>N(AK283)*(1+N('Debt Payoff'!$D$13)/12)</f>
        <v/>
      </c>
      <c r="AH284" s="29">
        <f>MIN(AG284,N('Debt Payoff'!$E$13))</f>
        <v/>
      </c>
      <c r="AI284" s="29">
        <f>AG284-AH284</f>
        <v/>
      </c>
      <c r="AJ284" s="29">
        <f>MAX(0,MIN(AI284,$AQ284-SUMIF($C$4:$AP$4,"&lt;"&amp;AI$4,$C284:$AP284)))</f>
        <v/>
      </c>
      <c r="AK284" s="29">
        <f>ROUND(AI284-AJ284,2)</f>
        <v/>
      </c>
      <c r="AL284" s="29">
        <f>N(AP283)*(1+N('Debt Payoff'!$D$14)/12)</f>
        <v/>
      </c>
      <c r="AM284" s="29">
        <f>MIN(AL284,N('Debt Payoff'!$E$14))</f>
        <v/>
      </c>
      <c r="AN284" s="29">
        <f>AL284-AM284</f>
        <v/>
      </c>
      <c r="AO284" s="29">
        <f>MAX(0,MIN(AN284,$AQ284-SUMIF($C$4:$AP$4,"&lt;"&amp;AN$4,$C284:$AP284)))</f>
        <v/>
      </c>
      <c r="AP284" s="29">
        <f>ROUND(AN284-AO284,2)</f>
        <v/>
      </c>
      <c r="AQ284" s="29">
        <f>'Debt Payoff'!$C$19-(D284+I284+N284+S284+X284+AC284+AH284+AM284)</f>
        <v/>
      </c>
      <c r="AR284" s="29">
        <f>G284+L284+Q284+V284+AA284+AF284+AK284+AP284</f>
        <v/>
      </c>
      <c r="AS284" s="29">
        <f>D284+F284+I284+K284+N284+P284+S284+U284+X284+Z284+AC284+AE284+AH284+AJ284+AM284+AO284</f>
        <v/>
      </c>
      <c r="AT284" s="29">
        <f>(C284+H284+M284+R284+W284+AB284+AG284+AL284)-AR283</f>
        <v/>
      </c>
    </row>
    <row r="285">
      <c r="B285" t="n">
        <v>280</v>
      </c>
      <c r="C285" s="29">
        <f>N(G284)*(1+N('Debt Payoff'!$D$7)/12)</f>
        <v/>
      </c>
      <c r="D285" s="29">
        <f>MIN(C285,N('Debt Payoff'!$E$7))</f>
        <v/>
      </c>
      <c r="E285" s="29">
        <f>C285-D285</f>
        <v/>
      </c>
      <c r="F285" s="29">
        <f>MAX(0,MIN(E285,$AQ285-SUMIF($C$4:$AP$4,"&lt;"&amp;E$4,$C285:$AP285)))</f>
        <v/>
      </c>
      <c r="G285" s="29">
        <f>ROUND(E285-F285,2)</f>
        <v/>
      </c>
      <c r="H285" s="29">
        <f>N(L284)*(1+N('Debt Payoff'!$D$8)/12)</f>
        <v/>
      </c>
      <c r="I285" s="29">
        <f>MIN(H285,N('Debt Payoff'!$E$8))</f>
        <v/>
      </c>
      <c r="J285" s="29">
        <f>H285-I285</f>
        <v/>
      </c>
      <c r="K285" s="29">
        <f>MAX(0,MIN(J285,$AQ285-SUMIF($C$4:$AP$4,"&lt;"&amp;J$4,$C285:$AP285)))</f>
        <v/>
      </c>
      <c r="L285" s="29">
        <f>ROUND(J285-K285,2)</f>
        <v/>
      </c>
      <c r="M285" s="29">
        <f>N(Q284)*(1+N('Debt Payoff'!$D$9)/12)</f>
        <v/>
      </c>
      <c r="N285" s="29">
        <f>MIN(M285,N('Debt Payoff'!$E$9))</f>
        <v/>
      </c>
      <c r="O285" s="29">
        <f>M285-N285</f>
        <v/>
      </c>
      <c r="P285" s="29">
        <f>MAX(0,MIN(O285,$AQ285-SUMIF($C$4:$AP$4,"&lt;"&amp;O$4,$C285:$AP285)))</f>
        <v/>
      </c>
      <c r="Q285" s="29">
        <f>ROUND(O285-P285,2)</f>
        <v/>
      </c>
      <c r="R285" s="29">
        <f>N(V284)*(1+N('Debt Payoff'!$D$10)/12)</f>
        <v/>
      </c>
      <c r="S285" s="29">
        <f>MIN(R285,N('Debt Payoff'!$E$10))</f>
        <v/>
      </c>
      <c r="T285" s="29">
        <f>R285-S285</f>
        <v/>
      </c>
      <c r="U285" s="29">
        <f>MAX(0,MIN(T285,$AQ285-SUMIF($C$4:$AP$4,"&lt;"&amp;T$4,$C285:$AP285)))</f>
        <v/>
      </c>
      <c r="V285" s="29">
        <f>ROUND(T285-U285,2)</f>
        <v/>
      </c>
      <c r="W285" s="29">
        <f>N(AA284)*(1+N('Debt Payoff'!$D$11)/12)</f>
        <v/>
      </c>
      <c r="X285" s="29">
        <f>MIN(W285,N('Debt Payoff'!$E$11))</f>
        <v/>
      </c>
      <c r="Y285" s="29">
        <f>W285-X285</f>
        <v/>
      </c>
      <c r="Z285" s="29">
        <f>MAX(0,MIN(Y285,$AQ285-SUMIF($C$4:$AP$4,"&lt;"&amp;Y$4,$C285:$AP285)))</f>
        <v/>
      </c>
      <c r="AA285" s="29">
        <f>ROUND(Y285-Z285,2)</f>
        <v/>
      </c>
      <c r="AB285" s="29">
        <f>N(AF284)*(1+N('Debt Payoff'!$D$12)/12)</f>
        <v/>
      </c>
      <c r="AC285" s="29">
        <f>MIN(AB285,N('Debt Payoff'!$E$12))</f>
        <v/>
      </c>
      <c r="AD285" s="29">
        <f>AB285-AC285</f>
        <v/>
      </c>
      <c r="AE285" s="29">
        <f>MAX(0,MIN(AD285,$AQ285-SUMIF($C$4:$AP$4,"&lt;"&amp;AD$4,$C285:$AP285)))</f>
        <v/>
      </c>
      <c r="AF285" s="29">
        <f>ROUND(AD285-AE285,2)</f>
        <v/>
      </c>
      <c r="AG285" s="29">
        <f>N(AK284)*(1+N('Debt Payoff'!$D$13)/12)</f>
        <v/>
      </c>
      <c r="AH285" s="29">
        <f>MIN(AG285,N('Debt Payoff'!$E$13))</f>
        <v/>
      </c>
      <c r="AI285" s="29">
        <f>AG285-AH285</f>
        <v/>
      </c>
      <c r="AJ285" s="29">
        <f>MAX(0,MIN(AI285,$AQ285-SUMIF($C$4:$AP$4,"&lt;"&amp;AI$4,$C285:$AP285)))</f>
        <v/>
      </c>
      <c r="AK285" s="29">
        <f>ROUND(AI285-AJ285,2)</f>
        <v/>
      </c>
      <c r="AL285" s="29">
        <f>N(AP284)*(1+N('Debt Payoff'!$D$14)/12)</f>
        <v/>
      </c>
      <c r="AM285" s="29">
        <f>MIN(AL285,N('Debt Payoff'!$E$14))</f>
        <v/>
      </c>
      <c r="AN285" s="29">
        <f>AL285-AM285</f>
        <v/>
      </c>
      <c r="AO285" s="29">
        <f>MAX(0,MIN(AN285,$AQ285-SUMIF($C$4:$AP$4,"&lt;"&amp;AN$4,$C285:$AP285)))</f>
        <v/>
      </c>
      <c r="AP285" s="29">
        <f>ROUND(AN285-AO285,2)</f>
        <v/>
      </c>
      <c r="AQ285" s="29">
        <f>'Debt Payoff'!$C$19-(D285+I285+N285+S285+X285+AC285+AH285+AM285)</f>
        <v/>
      </c>
      <c r="AR285" s="29">
        <f>G285+L285+Q285+V285+AA285+AF285+AK285+AP285</f>
        <v/>
      </c>
      <c r="AS285" s="29">
        <f>D285+F285+I285+K285+N285+P285+S285+U285+X285+Z285+AC285+AE285+AH285+AJ285+AM285+AO285</f>
        <v/>
      </c>
      <c r="AT285" s="29">
        <f>(C285+H285+M285+R285+W285+AB285+AG285+AL285)-AR284</f>
        <v/>
      </c>
    </row>
    <row r="286">
      <c r="B286" t="n">
        <v>281</v>
      </c>
      <c r="C286" s="29">
        <f>N(G285)*(1+N('Debt Payoff'!$D$7)/12)</f>
        <v/>
      </c>
      <c r="D286" s="29">
        <f>MIN(C286,N('Debt Payoff'!$E$7))</f>
        <v/>
      </c>
      <c r="E286" s="29">
        <f>C286-D286</f>
        <v/>
      </c>
      <c r="F286" s="29">
        <f>MAX(0,MIN(E286,$AQ286-SUMIF($C$4:$AP$4,"&lt;"&amp;E$4,$C286:$AP286)))</f>
        <v/>
      </c>
      <c r="G286" s="29">
        <f>ROUND(E286-F286,2)</f>
        <v/>
      </c>
      <c r="H286" s="29">
        <f>N(L285)*(1+N('Debt Payoff'!$D$8)/12)</f>
        <v/>
      </c>
      <c r="I286" s="29">
        <f>MIN(H286,N('Debt Payoff'!$E$8))</f>
        <v/>
      </c>
      <c r="J286" s="29">
        <f>H286-I286</f>
        <v/>
      </c>
      <c r="K286" s="29">
        <f>MAX(0,MIN(J286,$AQ286-SUMIF($C$4:$AP$4,"&lt;"&amp;J$4,$C286:$AP286)))</f>
        <v/>
      </c>
      <c r="L286" s="29">
        <f>ROUND(J286-K286,2)</f>
        <v/>
      </c>
      <c r="M286" s="29">
        <f>N(Q285)*(1+N('Debt Payoff'!$D$9)/12)</f>
        <v/>
      </c>
      <c r="N286" s="29">
        <f>MIN(M286,N('Debt Payoff'!$E$9))</f>
        <v/>
      </c>
      <c r="O286" s="29">
        <f>M286-N286</f>
        <v/>
      </c>
      <c r="P286" s="29">
        <f>MAX(0,MIN(O286,$AQ286-SUMIF($C$4:$AP$4,"&lt;"&amp;O$4,$C286:$AP286)))</f>
        <v/>
      </c>
      <c r="Q286" s="29">
        <f>ROUND(O286-P286,2)</f>
        <v/>
      </c>
      <c r="R286" s="29">
        <f>N(V285)*(1+N('Debt Payoff'!$D$10)/12)</f>
        <v/>
      </c>
      <c r="S286" s="29">
        <f>MIN(R286,N('Debt Payoff'!$E$10))</f>
        <v/>
      </c>
      <c r="T286" s="29">
        <f>R286-S286</f>
        <v/>
      </c>
      <c r="U286" s="29">
        <f>MAX(0,MIN(T286,$AQ286-SUMIF($C$4:$AP$4,"&lt;"&amp;T$4,$C286:$AP286)))</f>
        <v/>
      </c>
      <c r="V286" s="29">
        <f>ROUND(T286-U286,2)</f>
        <v/>
      </c>
      <c r="W286" s="29">
        <f>N(AA285)*(1+N('Debt Payoff'!$D$11)/12)</f>
        <v/>
      </c>
      <c r="X286" s="29">
        <f>MIN(W286,N('Debt Payoff'!$E$11))</f>
        <v/>
      </c>
      <c r="Y286" s="29">
        <f>W286-X286</f>
        <v/>
      </c>
      <c r="Z286" s="29">
        <f>MAX(0,MIN(Y286,$AQ286-SUMIF($C$4:$AP$4,"&lt;"&amp;Y$4,$C286:$AP286)))</f>
        <v/>
      </c>
      <c r="AA286" s="29">
        <f>ROUND(Y286-Z286,2)</f>
        <v/>
      </c>
      <c r="AB286" s="29">
        <f>N(AF285)*(1+N('Debt Payoff'!$D$12)/12)</f>
        <v/>
      </c>
      <c r="AC286" s="29">
        <f>MIN(AB286,N('Debt Payoff'!$E$12))</f>
        <v/>
      </c>
      <c r="AD286" s="29">
        <f>AB286-AC286</f>
        <v/>
      </c>
      <c r="AE286" s="29">
        <f>MAX(0,MIN(AD286,$AQ286-SUMIF($C$4:$AP$4,"&lt;"&amp;AD$4,$C286:$AP286)))</f>
        <v/>
      </c>
      <c r="AF286" s="29">
        <f>ROUND(AD286-AE286,2)</f>
        <v/>
      </c>
      <c r="AG286" s="29">
        <f>N(AK285)*(1+N('Debt Payoff'!$D$13)/12)</f>
        <v/>
      </c>
      <c r="AH286" s="29">
        <f>MIN(AG286,N('Debt Payoff'!$E$13))</f>
        <v/>
      </c>
      <c r="AI286" s="29">
        <f>AG286-AH286</f>
        <v/>
      </c>
      <c r="AJ286" s="29">
        <f>MAX(0,MIN(AI286,$AQ286-SUMIF($C$4:$AP$4,"&lt;"&amp;AI$4,$C286:$AP286)))</f>
        <v/>
      </c>
      <c r="AK286" s="29">
        <f>ROUND(AI286-AJ286,2)</f>
        <v/>
      </c>
      <c r="AL286" s="29">
        <f>N(AP285)*(1+N('Debt Payoff'!$D$14)/12)</f>
        <v/>
      </c>
      <c r="AM286" s="29">
        <f>MIN(AL286,N('Debt Payoff'!$E$14))</f>
        <v/>
      </c>
      <c r="AN286" s="29">
        <f>AL286-AM286</f>
        <v/>
      </c>
      <c r="AO286" s="29">
        <f>MAX(0,MIN(AN286,$AQ286-SUMIF($C$4:$AP$4,"&lt;"&amp;AN$4,$C286:$AP286)))</f>
        <v/>
      </c>
      <c r="AP286" s="29">
        <f>ROUND(AN286-AO286,2)</f>
        <v/>
      </c>
      <c r="AQ286" s="29">
        <f>'Debt Payoff'!$C$19-(D286+I286+N286+S286+X286+AC286+AH286+AM286)</f>
        <v/>
      </c>
      <c r="AR286" s="29">
        <f>G286+L286+Q286+V286+AA286+AF286+AK286+AP286</f>
        <v/>
      </c>
      <c r="AS286" s="29">
        <f>D286+F286+I286+K286+N286+P286+S286+U286+X286+Z286+AC286+AE286+AH286+AJ286+AM286+AO286</f>
        <v/>
      </c>
      <c r="AT286" s="29">
        <f>(C286+H286+M286+R286+W286+AB286+AG286+AL286)-AR285</f>
        <v/>
      </c>
    </row>
    <row r="287">
      <c r="B287" t="n">
        <v>282</v>
      </c>
      <c r="C287" s="29">
        <f>N(G286)*(1+N('Debt Payoff'!$D$7)/12)</f>
        <v/>
      </c>
      <c r="D287" s="29">
        <f>MIN(C287,N('Debt Payoff'!$E$7))</f>
        <v/>
      </c>
      <c r="E287" s="29">
        <f>C287-D287</f>
        <v/>
      </c>
      <c r="F287" s="29">
        <f>MAX(0,MIN(E287,$AQ287-SUMIF($C$4:$AP$4,"&lt;"&amp;E$4,$C287:$AP287)))</f>
        <v/>
      </c>
      <c r="G287" s="29">
        <f>ROUND(E287-F287,2)</f>
        <v/>
      </c>
      <c r="H287" s="29">
        <f>N(L286)*(1+N('Debt Payoff'!$D$8)/12)</f>
        <v/>
      </c>
      <c r="I287" s="29">
        <f>MIN(H287,N('Debt Payoff'!$E$8))</f>
        <v/>
      </c>
      <c r="J287" s="29">
        <f>H287-I287</f>
        <v/>
      </c>
      <c r="K287" s="29">
        <f>MAX(0,MIN(J287,$AQ287-SUMIF($C$4:$AP$4,"&lt;"&amp;J$4,$C287:$AP287)))</f>
        <v/>
      </c>
      <c r="L287" s="29">
        <f>ROUND(J287-K287,2)</f>
        <v/>
      </c>
      <c r="M287" s="29">
        <f>N(Q286)*(1+N('Debt Payoff'!$D$9)/12)</f>
        <v/>
      </c>
      <c r="N287" s="29">
        <f>MIN(M287,N('Debt Payoff'!$E$9))</f>
        <v/>
      </c>
      <c r="O287" s="29">
        <f>M287-N287</f>
        <v/>
      </c>
      <c r="P287" s="29">
        <f>MAX(0,MIN(O287,$AQ287-SUMIF($C$4:$AP$4,"&lt;"&amp;O$4,$C287:$AP287)))</f>
        <v/>
      </c>
      <c r="Q287" s="29">
        <f>ROUND(O287-P287,2)</f>
        <v/>
      </c>
      <c r="R287" s="29">
        <f>N(V286)*(1+N('Debt Payoff'!$D$10)/12)</f>
        <v/>
      </c>
      <c r="S287" s="29">
        <f>MIN(R287,N('Debt Payoff'!$E$10))</f>
        <v/>
      </c>
      <c r="T287" s="29">
        <f>R287-S287</f>
        <v/>
      </c>
      <c r="U287" s="29">
        <f>MAX(0,MIN(T287,$AQ287-SUMIF($C$4:$AP$4,"&lt;"&amp;T$4,$C287:$AP287)))</f>
        <v/>
      </c>
      <c r="V287" s="29">
        <f>ROUND(T287-U287,2)</f>
        <v/>
      </c>
      <c r="W287" s="29">
        <f>N(AA286)*(1+N('Debt Payoff'!$D$11)/12)</f>
        <v/>
      </c>
      <c r="X287" s="29">
        <f>MIN(W287,N('Debt Payoff'!$E$11))</f>
        <v/>
      </c>
      <c r="Y287" s="29">
        <f>W287-X287</f>
        <v/>
      </c>
      <c r="Z287" s="29">
        <f>MAX(0,MIN(Y287,$AQ287-SUMIF($C$4:$AP$4,"&lt;"&amp;Y$4,$C287:$AP287)))</f>
        <v/>
      </c>
      <c r="AA287" s="29">
        <f>ROUND(Y287-Z287,2)</f>
        <v/>
      </c>
      <c r="AB287" s="29">
        <f>N(AF286)*(1+N('Debt Payoff'!$D$12)/12)</f>
        <v/>
      </c>
      <c r="AC287" s="29">
        <f>MIN(AB287,N('Debt Payoff'!$E$12))</f>
        <v/>
      </c>
      <c r="AD287" s="29">
        <f>AB287-AC287</f>
        <v/>
      </c>
      <c r="AE287" s="29">
        <f>MAX(0,MIN(AD287,$AQ287-SUMIF($C$4:$AP$4,"&lt;"&amp;AD$4,$C287:$AP287)))</f>
        <v/>
      </c>
      <c r="AF287" s="29">
        <f>ROUND(AD287-AE287,2)</f>
        <v/>
      </c>
      <c r="AG287" s="29">
        <f>N(AK286)*(1+N('Debt Payoff'!$D$13)/12)</f>
        <v/>
      </c>
      <c r="AH287" s="29">
        <f>MIN(AG287,N('Debt Payoff'!$E$13))</f>
        <v/>
      </c>
      <c r="AI287" s="29">
        <f>AG287-AH287</f>
        <v/>
      </c>
      <c r="AJ287" s="29">
        <f>MAX(0,MIN(AI287,$AQ287-SUMIF($C$4:$AP$4,"&lt;"&amp;AI$4,$C287:$AP287)))</f>
        <v/>
      </c>
      <c r="AK287" s="29">
        <f>ROUND(AI287-AJ287,2)</f>
        <v/>
      </c>
      <c r="AL287" s="29">
        <f>N(AP286)*(1+N('Debt Payoff'!$D$14)/12)</f>
        <v/>
      </c>
      <c r="AM287" s="29">
        <f>MIN(AL287,N('Debt Payoff'!$E$14))</f>
        <v/>
      </c>
      <c r="AN287" s="29">
        <f>AL287-AM287</f>
        <v/>
      </c>
      <c r="AO287" s="29">
        <f>MAX(0,MIN(AN287,$AQ287-SUMIF($C$4:$AP$4,"&lt;"&amp;AN$4,$C287:$AP287)))</f>
        <v/>
      </c>
      <c r="AP287" s="29">
        <f>ROUND(AN287-AO287,2)</f>
        <v/>
      </c>
      <c r="AQ287" s="29">
        <f>'Debt Payoff'!$C$19-(D287+I287+N287+S287+X287+AC287+AH287+AM287)</f>
        <v/>
      </c>
      <c r="AR287" s="29">
        <f>G287+L287+Q287+V287+AA287+AF287+AK287+AP287</f>
        <v/>
      </c>
      <c r="AS287" s="29">
        <f>D287+F287+I287+K287+N287+P287+S287+U287+X287+Z287+AC287+AE287+AH287+AJ287+AM287+AO287</f>
        <v/>
      </c>
      <c r="AT287" s="29">
        <f>(C287+H287+M287+R287+W287+AB287+AG287+AL287)-AR286</f>
        <v/>
      </c>
    </row>
    <row r="288">
      <c r="B288" t="n">
        <v>283</v>
      </c>
      <c r="C288" s="29">
        <f>N(G287)*(1+N('Debt Payoff'!$D$7)/12)</f>
        <v/>
      </c>
      <c r="D288" s="29">
        <f>MIN(C288,N('Debt Payoff'!$E$7))</f>
        <v/>
      </c>
      <c r="E288" s="29">
        <f>C288-D288</f>
        <v/>
      </c>
      <c r="F288" s="29">
        <f>MAX(0,MIN(E288,$AQ288-SUMIF($C$4:$AP$4,"&lt;"&amp;E$4,$C288:$AP288)))</f>
        <v/>
      </c>
      <c r="G288" s="29">
        <f>ROUND(E288-F288,2)</f>
        <v/>
      </c>
      <c r="H288" s="29">
        <f>N(L287)*(1+N('Debt Payoff'!$D$8)/12)</f>
        <v/>
      </c>
      <c r="I288" s="29">
        <f>MIN(H288,N('Debt Payoff'!$E$8))</f>
        <v/>
      </c>
      <c r="J288" s="29">
        <f>H288-I288</f>
        <v/>
      </c>
      <c r="K288" s="29">
        <f>MAX(0,MIN(J288,$AQ288-SUMIF($C$4:$AP$4,"&lt;"&amp;J$4,$C288:$AP288)))</f>
        <v/>
      </c>
      <c r="L288" s="29">
        <f>ROUND(J288-K288,2)</f>
        <v/>
      </c>
      <c r="M288" s="29">
        <f>N(Q287)*(1+N('Debt Payoff'!$D$9)/12)</f>
        <v/>
      </c>
      <c r="N288" s="29">
        <f>MIN(M288,N('Debt Payoff'!$E$9))</f>
        <v/>
      </c>
      <c r="O288" s="29">
        <f>M288-N288</f>
        <v/>
      </c>
      <c r="P288" s="29">
        <f>MAX(0,MIN(O288,$AQ288-SUMIF($C$4:$AP$4,"&lt;"&amp;O$4,$C288:$AP288)))</f>
        <v/>
      </c>
      <c r="Q288" s="29">
        <f>ROUND(O288-P288,2)</f>
        <v/>
      </c>
      <c r="R288" s="29">
        <f>N(V287)*(1+N('Debt Payoff'!$D$10)/12)</f>
        <v/>
      </c>
      <c r="S288" s="29">
        <f>MIN(R288,N('Debt Payoff'!$E$10))</f>
        <v/>
      </c>
      <c r="T288" s="29">
        <f>R288-S288</f>
        <v/>
      </c>
      <c r="U288" s="29">
        <f>MAX(0,MIN(T288,$AQ288-SUMIF($C$4:$AP$4,"&lt;"&amp;T$4,$C288:$AP288)))</f>
        <v/>
      </c>
      <c r="V288" s="29">
        <f>ROUND(T288-U288,2)</f>
        <v/>
      </c>
      <c r="W288" s="29">
        <f>N(AA287)*(1+N('Debt Payoff'!$D$11)/12)</f>
        <v/>
      </c>
      <c r="X288" s="29">
        <f>MIN(W288,N('Debt Payoff'!$E$11))</f>
        <v/>
      </c>
      <c r="Y288" s="29">
        <f>W288-X288</f>
        <v/>
      </c>
      <c r="Z288" s="29">
        <f>MAX(0,MIN(Y288,$AQ288-SUMIF($C$4:$AP$4,"&lt;"&amp;Y$4,$C288:$AP288)))</f>
        <v/>
      </c>
      <c r="AA288" s="29">
        <f>ROUND(Y288-Z288,2)</f>
        <v/>
      </c>
      <c r="AB288" s="29">
        <f>N(AF287)*(1+N('Debt Payoff'!$D$12)/12)</f>
        <v/>
      </c>
      <c r="AC288" s="29">
        <f>MIN(AB288,N('Debt Payoff'!$E$12))</f>
        <v/>
      </c>
      <c r="AD288" s="29">
        <f>AB288-AC288</f>
        <v/>
      </c>
      <c r="AE288" s="29">
        <f>MAX(0,MIN(AD288,$AQ288-SUMIF($C$4:$AP$4,"&lt;"&amp;AD$4,$C288:$AP288)))</f>
        <v/>
      </c>
      <c r="AF288" s="29">
        <f>ROUND(AD288-AE288,2)</f>
        <v/>
      </c>
      <c r="AG288" s="29">
        <f>N(AK287)*(1+N('Debt Payoff'!$D$13)/12)</f>
        <v/>
      </c>
      <c r="AH288" s="29">
        <f>MIN(AG288,N('Debt Payoff'!$E$13))</f>
        <v/>
      </c>
      <c r="AI288" s="29">
        <f>AG288-AH288</f>
        <v/>
      </c>
      <c r="AJ288" s="29">
        <f>MAX(0,MIN(AI288,$AQ288-SUMIF($C$4:$AP$4,"&lt;"&amp;AI$4,$C288:$AP288)))</f>
        <v/>
      </c>
      <c r="AK288" s="29">
        <f>ROUND(AI288-AJ288,2)</f>
        <v/>
      </c>
      <c r="AL288" s="29">
        <f>N(AP287)*(1+N('Debt Payoff'!$D$14)/12)</f>
        <v/>
      </c>
      <c r="AM288" s="29">
        <f>MIN(AL288,N('Debt Payoff'!$E$14))</f>
        <v/>
      </c>
      <c r="AN288" s="29">
        <f>AL288-AM288</f>
        <v/>
      </c>
      <c r="AO288" s="29">
        <f>MAX(0,MIN(AN288,$AQ288-SUMIF($C$4:$AP$4,"&lt;"&amp;AN$4,$C288:$AP288)))</f>
        <v/>
      </c>
      <c r="AP288" s="29">
        <f>ROUND(AN288-AO288,2)</f>
        <v/>
      </c>
      <c r="AQ288" s="29">
        <f>'Debt Payoff'!$C$19-(D288+I288+N288+S288+X288+AC288+AH288+AM288)</f>
        <v/>
      </c>
      <c r="AR288" s="29">
        <f>G288+L288+Q288+V288+AA288+AF288+AK288+AP288</f>
        <v/>
      </c>
      <c r="AS288" s="29">
        <f>D288+F288+I288+K288+N288+P288+S288+U288+X288+Z288+AC288+AE288+AH288+AJ288+AM288+AO288</f>
        <v/>
      </c>
      <c r="AT288" s="29">
        <f>(C288+H288+M288+R288+W288+AB288+AG288+AL288)-AR287</f>
        <v/>
      </c>
    </row>
    <row r="289">
      <c r="B289" t="n">
        <v>284</v>
      </c>
      <c r="C289" s="29">
        <f>N(G288)*(1+N('Debt Payoff'!$D$7)/12)</f>
        <v/>
      </c>
      <c r="D289" s="29">
        <f>MIN(C289,N('Debt Payoff'!$E$7))</f>
        <v/>
      </c>
      <c r="E289" s="29">
        <f>C289-D289</f>
        <v/>
      </c>
      <c r="F289" s="29">
        <f>MAX(0,MIN(E289,$AQ289-SUMIF($C$4:$AP$4,"&lt;"&amp;E$4,$C289:$AP289)))</f>
        <v/>
      </c>
      <c r="G289" s="29">
        <f>ROUND(E289-F289,2)</f>
        <v/>
      </c>
      <c r="H289" s="29">
        <f>N(L288)*(1+N('Debt Payoff'!$D$8)/12)</f>
        <v/>
      </c>
      <c r="I289" s="29">
        <f>MIN(H289,N('Debt Payoff'!$E$8))</f>
        <v/>
      </c>
      <c r="J289" s="29">
        <f>H289-I289</f>
        <v/>
      </c>
      <c r="K289" s="29">
        <f>MAX(0,MIN(J289,$AQ289-SUMIF($C$4:$AP$4,"&lt;"&amp;J$4,$C289:$AP289)))</f>
        <v/>
      </c>
      <c r="L289" s="29">
        <f>ROUND(J289-K289,2)</f>
        <v/>
      </c>
      <c r="M289" s="29">
        <f>N(Q288)*(1+N('Debt Payoff'!$D$9)/12)</f>
        <v/>
      </c>
      <c r="N289" s="29">
        <f>MIN(M289,N('Debt Payoff'!$E$9))</f>
        <v/>
      </c>
      <c r="O289" s="29">
        <f>M289-N289</f>
        <v/>
      </c>
      <c r="P289" s="29">
        <f>MAX(0,MIN(O289,$AQ289-SUMIF($C$4:$AP$4,"&lt;"&amp;O$4,$C289:$AP289)))</f>
        <v/>
      </c>
      <c r="Q289" s="29">
        <f>ROUND(O289-P289,2)</f>
        <v/>
      </c>
      <c r="R289" s="29">
        <f>N(V288)*(1+N('Debt Payoff'!$D$10)/12)</f>
        <v/>
      </c>
      <c r="S289" s="29">
        <f>MIN(R289,N('Debt Payoff'!$E$10))</f>
        <v/>
      </c>
      <c r="T289" s="29">
        <f>R289-S289</f>
        <v/>
      </c>
      <c r="U289" s="29">
        <f>MAX(0,MIN(T289,$AQ289-SUMIF($C$4:$AP$4,"&lt;"&amp;T$4,$C289:$AP289)))</f>
        <v/>
      </c>
      <c r="V289" s="29">
        <f>ROUND(T289-U289,2)</f>
        <v/>
      </c>
      <c r="W289" s="29">
        <f>N(AA288)*(1+N('Debt Payoff'!$D$11)/12)</f>
        <v/>
      </c>
      <c r="X289" s="29">
        <f>MIN(W289,N('Debt Payoff'!$E$11))</f>
        <v/>
      </c>
      <c r="Y289" s="29">
        <f>W289-X289</f>
        <v/>
      </c>
      <c r="Z289" s="29">
        <f>MAX(0,MIN(Y289,$AQ289-SUMIF($C$4:$AP$4,"&lt;"&amp;Y$4,$C289:$AP289)))</f>
        <v/>
      </c>
      <c r="AA289" s="29">
        <f>ROUND(Y289-Z289,2)</f>
        <v/>
      </c>
      <c r="AB289" s="29">
        <f>N(AF288)*(1+N('Debt Payoff'!$D$12)/12)</f>
        <v/>
      </c>
      <c r="AC289" s="29">
        <f>MIN(AB289,N('Debt Payoff'!$E$12))</f>
        <v/>
      </c>
      <c r="AD289" s="29">
        <f>AB289-AC289</f>
        <v/>
      </c>
      <c r="AE289" s="29">
        <f>MAX(0,MIN(AD289,$AQ289-SUMIF($C$4:$AP$4,"&lt;"&amp;AD$4,$C289:$AP289)))</f>
        <v/>
      </c>
      <c r="AF289" s="29">
        <f>ROUND(AD289-AE289,2)</f>
        <v/>
      </c>
      <c r="AG289" s="29">
        <f>N(AK288)*(1+N('Debt Payoff'!$D$13)/12)</f>
        <v/>
      </c>
      <c r="AH289" s="29">
        <f>MIN(AG289,N('Debt Payoff'!$E$13))</f>
        <v/>
      </c>
      <c r="AI289" s="29">
        <f>AG289-AH289</f>
        <v/>
      </c>
      <c r="AJ289" s="29">
        <f>MAX(0,MIN(AI289,$AQ289-SUMIF($C$4:$AP$4,"&lt;"&amp;AI$4,$C289:$AP289)))</f>
        <v/>
      </c>
      <c r="AK289" s="29">
        <f>ROUND(AI289-AJ289,2)</f>
        <v/>
      </c>
      <c r="AL289" s="29">
        <f>N(AP288)*(1+N('Debt Payoff'!$D$14)/12)</f>
        <v/>
      </c>
      <c r="AM289" s="29">
        <f>MIN(AL289,N('Debt Payoff'!$E$14))</f>
        <v/>
      </c>
      <c r="AN289" s="29">
        <f>AL289-AM289</f>
        <v/>
      </c>
      <c r="AO289" s="29">
        <f>MAX(0,MIN(AN289,$AQ289-SUMIF($C$4:$AP$4,"&lt;"&amp;AN$4,$C289:$AP289)))</f>
        <v/>
      </c>
      <c r="AP289" s="29">
        <f>ROUND(AN289-AO289,2)</f>
        <v/>
      </c>
      <c r="AQ289" s="29">
        <f>'Debt Payoff'!$C$19-(D289+I289+N289+S289+X289+AC289+AH289+AM289)</f>
        <v/>
      </c>
      <c r="AR289" s="29">
        <f>G289+L289+Q289+V289+AA289+AF289+AK289+AP289</f>
        <v/>
      </c>
      <c r="AS289" s="29">
        <f>D289+F289+I289+K289+N289+P289+S289+U289+X289+Z289+AC289+AE289+AH289+AJ289+AM289+AO289</f>
        <v/>
      </c>
      <c r="AT289" s="29">
        <f>(C289+H289+M289+R289+W289+AB289+AG289+AL289)-AR288</f>
        <v/>
      </c>
    </row>
    <row r="290">
      <c r="B290" t="n">
        <v>285</v>
      </c>
      <c r="C290" s="29">
        <f>N(G289)*(1+N('Debt Payoff'!$D$7)/12)</f>
        <v/>
      </c>
      <c r="D290" s="29">
        <f>MIN(C290,N('Debt Payoff'!$E$7))</f>
        <v/>
      </c>
      <c r="E290" s="29">
        <f>C290-D290</f>
        <v/>
      </c>
      <c r="F290" s="29">
        <f>MAX(0,MIN(E290,$AQ290-SUMIF($C$4:$AP$4,"&lt;"&amp;E$4,$C290:$AP290)))</f>
        <v/>
      </c>
      <c r="G290" s="29">
        <f>ROUND(E290-F290,2)</f>
        <v/>
      </c>
      <c r="H290" s="29">
        <f>N(L289)*(1+N('Debt Payoff'!$D$8)/12)</f>
        <v/>
      </c>
      <c r="I290" s="29">
        <f>MIN(H290,N('Debt Payoff'!$E$8))</f>
        <v/>
      </c>
      <c r="J290" s="29">
        <f>H290-I290</f>
        <v/>
      </c>
      <c r="K290" s="29">
        <f>MAX(0,MIN(J290,$AQ290-SUMIF($C$4:$AP$4,"&lt;"&amp;J$4,$C290:$AP290)))</f>
        <v/>
      </c>
      <c r="L290" s="29">
        <f>ROUND(J290-K290,2)</f>
        <v/>
      </c>
      <c r="M290" s="29">
        <f>N(Q289)*(1+N('Debt Payoff'!$D$9)/12)</f>
        <v/>
      </c>
      <c r="N290" s="29">
        <f>MIN(M290,N('Debt Payoff'!$E$9))</f>
        <v/>
      </c>
      <c r="O290" s="29">
        <f>M290-N290</f>
        <v/>
      </c>
      <c r="P290" s="29">
        <f>MAX(0,MIN(O290,$AQ290-SUMIF($C$4:$AP$4,"&lt;"&amp;O$4,$C290:$AP290)))</f>
        <v/>
      </c>
      <c r="Q290" s="29">
        <f>ROUND(O290-P290,2)</f>
        <v/>
      </c>
      <c r="R290" s="29">
        <f>N(V289)*(1+N('Debt Payoff'!$D$10)/12)</f>
        <v/>
      </c>
      <c r="S290" s="29">
        <f>MIN(R290,N('Debt Payoff'!$E$10))</f>
        <v/>
      </c>
      <c r="T290" s="29">
        <f>R290-S290</f>
        <v/>
      </c>
      <c r="U290" s="29">
        <f>MAX(0,MIN(T290,$AQ290-SUMIF($C$4:$AP$4,"&lt;"&amp;T$4,$C290:$AP290)))</f>
        <v/>
      </c>
      <c r="V290" s="29">
        <f>ROUND(T290-U290,2)</f>
        <v/>
      </c>
      <c r="W290" s="29">
        <f>N(AA289)*(1+N('Debt Payoff'!$D$11)/12)</f>
        <v/>
      </c>
      <c r="X290" s="29">
        <f>MIN(W290,N('Debt Payoff'!$E$11))</f>
        <v/>
      </c>
      <c r="Y290" s="29">
        <f>W290-X290</f>
        <v/>
      </c>
      <c r="Z290" s="29">
        <f>MAX(0,MIN(Y290,$AQ290-SUMIF($C$4:$AP$4,"&lt;"&amp;Y$4,$C290:$AP290)))</f>
        <v/>
      </c>
      <c r="AA290" s="29">
        <f>ROUND(Y290-Z290,2)</f>
        <v/>
      </c>
      <c r="AB290" s="29">
        <f>N(AF289)*(1+N('Debt Payoff'!$D$12)/12)</f>
        <v/>
      </c>
      <c r="AC290" s="29">
        <f>MIN(AB290,N('Debt Payoff'!$E$12))</f>
        <v/>
      </c>
      <c r="AD290" s="29">
        <f>AB290-AC290</f>
        <v/>
      </c>
      <c r="AE290" s="29">
        <f>MAX(0,MIN(AD290,$AQ290-SUMIF($C$4:$AP$4,"&lt;"&amp;AD$4,$C290:$AP290)))</f>
        <v/>
      </c>
      <c r="AF290" s="29">
        <f>ROUND(AD290-AE290,2)</f>
        <v/>
      </c>
      <c r="AG290" s="29">
        <f>N(AK289)*(1+N('Debt Payoff'!$D$13)/12)</f>
        <v/>
      </c>
      <c r="AH290" s="29">
        <f>MIN(AG290,N('Debt Payoff'!$E$13))</f>
        <v/>
      </c>
      <c r="AI290" s="29">
        <f>AG290-AH290</f>
        <v/>
      </c>
      <c r="AJ290" s="29">
        <f>MAX(0,MIN(AI290,$AQ290-SUMIF($C$4:$AP$4,"&lt;"&amp;AI$4,$C290:$AP290)))</f>
        <v/>
      </c>
      <c r="AK290" s="29">
        <f>ROUND(AI290-AJ290,2)</f>
        <v/>
      </c>
      <c r="AL290" s="29">
        <f>N(AP289)*(1+N('Debt Payoff'!$D$14)/12)</f>
        <v/>
      </c>
      <c r="AM290" s="29">
        <f>MIN(AL290,N('Debt Payoff'!$E$14))</f>
        <v/>
      </c>
      <c r="AN290" s="29">
        <f>AL290-AM290</f>
        <v/>
      </c>
      <c r="AO290" s="29">
        <f>MAX(0,MIN(AN290,$AQ290-SUMIF($C$4:$AP$4,"&lt;"&amp;AN$4,$C290:$AP290)))</f>
        <v/>
      </c>
      <c r="AP290" s="29">
        <f>ROUND(AN290-AO290,2)</f>
        <v/>
      </c>
      <c r="AQ290" s="29">
        <f>'Debt Payoff'!$C$19-(D290+I290+N290+S290+X290+AC290+AH290+AM290)</f>
        <v/>
      </c>
      <c r="AR290" s="29">
        <f>G290+L290+Q290+V290+AA290+AF290+AK290+AP290</f>
        <v/>
      </c>
      <c r="AS290" s="29">
        <f>D290+F290+I290+K290+N290+P290+S290+U290+X290+Z290+AC290+AE290+AH290+AJ290+AM290+AO290</f>
        <v/>
      </c>
      <c r="AT290" s="29">
        <f>(C290+H290+M290+R290+W290+AB290+AG290+AL290)-AR289</f>
        <v/>
      </c>
    </row>
    <row r="291">
      <c r="B291" t="n">
        <v>286</v>
      </c>
      <c r="C291" s="29">
        <f>N(G290)*(1+N('Debt Payoff'!$D$7)/12)</f>
        <v/>
      </c>
      <c r="D291" s="29">
        <f>MIN(C291,N('Debt Payoff'!$E$7))</f>
        <v/>
      </c>
      <c r="E291" s="29">
        <f>C291-D291</f>
        <v/>
      </c>
      <c r="F291" s="29">
        <f>MAX(0,MIN(E291,$AQ291-SUMIF($C$4:$AP$4,"&lt;"&amp;E$4,$C291:$AP291)))</f>
        <v/>
      </c>
      <c r="G291" s="29">
        <f>ROUND(E291-F291,2)</f>
        <v/>
      </c>
      <c r="H291" s="29">
        <f>N(L290)*(1+N('Debt Payoff'!$D$8)/12)</f>
        <v/>
      </c>
      <c r="I291" s="29">
        <f>MIN(H291,N('Debt Payoff'!$E$8))</f>
        <v/>
      </c>
      <c r="J291" s="29">
        <f>H291-I291</f>
        <v/>
      </c>
      <c r="K291" s="29">
        <f>MAX(0,MIN(J291,$AQ291-SUMIF($C$4:$AP$4,"&lt;"&amp;J$4,$C291:$AP291)))</f>
        <v/>
      </c>
      <c r="L291" s="29">
        <f>ROUND(J291-K291,2)</f>
        <v/>
      </c>
      <c r="M291" s="29">
        <f>N(Q290)*(1+N('Debt Payoff'!$D$9)/12)</f>
        <v/>
      </c>
      <c r="N291" s="29">
        <f>MIN(M291,N('Debt Payoff'!$E$9))</f>
        <v/>
      </c>
      <c r="O291" s="29">
        <f>M291-N291</f>
        <v/>
      </c>
      <c r="P291" s="29">
        <f>MAX(0,MIN(O291,$AQ291-SUMIF($C$4:$AP$4,"&lt;"&amp;O$4,$C291:$AP291)))</f>
        <v/>
      </c>
      <c r="Q291" s="29">
        <f>ROUND(O291-P291,2)</f>
        <v/>
      </c>
      <c r="R291" s="29">
        <f>N(V290)*(1+N('Debt Payoff'!$D$10)/12)</f>
        <v/>
      </c>
      <c r="S291" s="29">
        <f>MIN(R291,N('Debt Payoff'!$E$10))</f>
        <v/>
      </c>
      <c r="T291" s="29">
        <f>R291-S291</f>
        <v/>
      </c>
      <c r="U291" s="29">
        <f>MAX(0,MIN(T291,$AQ291-SUMIF($C$4:$AP$4,"&lt;"&amp;T$4,$C291:$AP291)))</f>
        <v/>
      </c>
      <c r="V291" s="29">
        <f>ROUND(T291-U291,2)</f>
        <v/>
      </c>
      <c r="W291" s="29">
        <f>N(AA290)*(1+N('Debt Payoff'!$D$11)/12)</f>
        <v/>
      </c>
      <c r="X291" s="29">
        <f>MIN(W291,N('Debt Payoff'!$E$11))</f>
        <v/>
      </c>
      <c r="Y291" s="29">
        <f>W291-X291</f>
        <v/>
      </c>
      <c r="Z291" s="29">
        <f>MAX(0,MIN(Y291,$AQ291-SUMIF($C$4:$AP$4,"&lt;"&amp;Y$4,$C291:$AP291)))</f>
        <v/>
      </c>
      <c r="AA291" s="29">
        <f>ROUND(Y291-Z291,2)</f>
        <v/>
      </c>
      <c r="AB291" s="29">
        <f>N(AF290)*(1+N('Debt Payoff'!$D$12)/12)</f>
        <v/>
      </c>
      <c r="AC291" s="29">
        <f>MIN(AB291,N('Debt Payoff'!$E$12))</f>
        <v/>
      </c>
      <c r="AD291" s="29">
        <f>AB291-AC291</f>
        <v/>
      </c>
      <c r="AE291" s="29">
        <f>MAX(0,MIN(AD291,$AQ291-SUMIF($C$4:$AP$4,"&lt;"&amp;AD$4,$C291:$AP291)))</f>
        <v/>
      </c>
      <c r="AF291" s="29">
        <f>ROUND(AD291-AE291,2)</f>
        <v/>
      </c>
      <c r="AG291" s="29">
        <f>N(AK290)*(1+N('Debt Payoff'!$D$13)/12)</f>
        <v/>
      </c>
      <c r="AH291" s="29">
        <f>MIN(AG291,N('Debt Payoff'!$E$13))</f>
        <v/>
      </c>
      <c r="AI291" s="29">
        <f>AG291-AH291</f>
        <v/>
      </c>
      <c r="AJ291" s="29">
        <f>MAX(0,MIN(AI291,$AQ291-SUMIF($C$4:$AP$4,"&lt;"&amp;AI$4,$C291:$AP291)))</f>
        <v/>
      </c>
      <c r="AK291" s="29">
        <f>ROUND(AI291-AJ291,2)</f>
        <v/>
      </c>
      <c r="AL291" s="29">
        <f>N(AP290)*(1+N('Debt Payoff'!$D$14)/12)</f>
        <v/>
      </c>
      <c r="AM291" s="29">
        <f>MIN(AL291,N('Debt Payoff'!$E$14))</f>
        <v/>
      </c>
      <c r="AN291" s="29">
        <f>AL291-AM291</f>
        <v/>
      </c>
      <c r="AO291" s="29">
        <f>MAX(0,MIN(AN291,$AQ291-SUMIF($C$4:$AP$4,"&lt;"&amp;AN$4,$C291:$AP291)))</f>
        <v/>
      </c>
      <c r="AP291" s="29">
        <f>ROUND(AN291-AO291,2)</f>
        <v/>
      </c>
      <c r="AQ291" s="29">
        <f>'Debt Payoff'!$C$19-(D291+I291+N291+S291+X291+AC291+AH291+AM291)</f>
        <v/>
      </c>
      <c r="AR291" s="29">
        <f>G291+L291+Q291+V291+AA291+AF291+AK291+AP291</f>
        <v/>
      </c>
      <c r="AS291" s="29">
        <f>D291+F291+I291+K291+N291+P291+S291+U291+X291+Z291+AC291+AE291+AH291+AJ291+AM291+AO291</f>
        <v/>
      </c>
      <c r="AT291" s="29">
        <f>(C291+H291+M291+R291+W291+AB291+AG291+AL291)-AR290</f>
        <v/>
      </c>
    </row>
    <row r="292">
      <c r="B292" t="n">
        <v>287</v>
      </c>
      <c r="C292" s="29">
        <f>N(G291)*(1+N('Debt Payoff'!$D$7)/12)</f>
        <v/>
      </c>
      <c r="D292" s="29">
        <f>MIN(C292,N('Debt Payoff'!$E$7))</f>
        <v/>
      </c>
      <c r="E292" s="29">
        <f>C292-D292</f>
        <v/>
      </c>
      <c r="F292" s="29">
        <f>MAX(0,MIN(E292,$AQ292-SUMIF($C$4:$AP$4,"&lt;"&amp;E$4,$C292:$AP292)))</f>
        <v/>
      </c>
      <c r="G292" s="29">
        <f>ROUND(E292-F292,2)</f>
        <v/>
      </c>
      <c r="H292" s="29">
        <f>N(L291)*(1+N('Debt Payoff'!$D$8)/12)</f>
        <v/>
      </c>
      <c r="I292" s="29">
        <f>MIN(H292,N('Debt Payoff'!$E$8))</f>
        <v/>
      </c>
      <c r="J292" s="29">
        <f>H292-I292</f>
        <v/>
      </c>
      <c r="K292" s="29">
        <f>MAX(0,MIN(J292,$AQ292-SUMIF($C$4:$AP$4,"&lt;"&amp;J$4,$C292:$AP292)))</f>
        <v/>
      </c>
      <c r="L292" s="29">
        <f>ROUND(J292-K292,2)</f>
        <v/>
      </c>
      <c r="M292" s="29">
        <f>N(Q291)*(1+N('Debt Payoff'!$D$9)/12)</f>
        <v/>
      </c>
      <c r="N292" s="29">
        <f>MIN(M292,N('Debt Payoff'!$E$9))</f>
        <v/>
      </c>
      <c r="O292" s="29">
        <f>M292-N292</f>
        <v/>
      </c>
      <c r="P292" s="29">
        <f>MAX(0,MIN(O292,$AQ292-SUMIF($C$4:$AP$4,"&lt;"&amp;O$4,$C292:$AP292)))</f>
        <v/>
      </c>
      <c r="Q292" s="29">
        <f>ROUND(O292-P292,2)</f>
        <v/>
      </c>
      <c r="R292" s="29">
        <f>N(V291)*(1+N('Debt Payoff'!$D$10)/12)</f>
        <v/>
      </c>
      <c r="S292" s="29">
        <f>MIN(R292,N('Debt Payoff'!$E$10))</f>
        <v/>
      </c>
      <c r="T292" s="29">
        <f>R292-S292</f>
        <v/>
      </c>
      <c r="U292" s="29">
        <f>MAX(0,MIN(T292,$AQ292-SUMIF($C$4:$AP$4,"&lt;"&amp;T$4,$C292:$AP292)))</f>
        <v/>
      </c>
      <c r="V292" s="29">
        <f>ROUND(T292-U292,2)</f>
        <v/>
      </c>
      <c r="W292" s="29">
        <f>N(AA291)*(1+N('Debt Payoff'!$D$11)/12)</f>
        <v/>
      </c>
      <c r="X292" s="29">
        <f>MIN(W292,N('Debt Payoff'!$E$11))</f>
        <v/>
      </c>
      <c r="Y292" s="29">
        <f>W292-X292</f>
        <v/>
      </c>
      <c r="Z292" s="29">
        <f>MAX(0,MIN(Y292,$AQ292-SUMIF($C$4:$AP$4,"&lt;"&amp;Y$4,$C292:$AP292)))</f>
        <v/>
      </c>
      <c r="AA292" s="29">
        <f>ROUND(Y292-Z292,2)</f>
        <v/>
      </c>
      <c r="AB292" s="29">
        <f>N(AF291)*(1+N('Debt Payoff'!$D$12)/12)</f>
        <v/>
      </c>
      <c r="AC292" s="29">
        <f>MIN(AB292,N('Debt Payoff'!$E$12))</f>
        <v/>
      </c>
      <c r="AD292" s="29">
        <f>AB292-AC292</f>
        <v/>
      </c>
      <c r="AE292" s="29">
        <f>MAX(0,MIN(AD292,$AQ292-SUMIF($C$4:$AP$4,"&lt;"&amp;AD$4,$C292:$AP292)))</f>
        <v/>
      </c>
      <c r="AF292" s="29">
        <f>ROUND(AD292-AE292,2)</f>
        <v/>
      </c>
      <c r="AG292" s="29">
        <f>N(AK291)*(1+N('Debt Payoff'!$D$13)/12)</f>
        <v/>
      </c>
      <c r="AH292" s="29">
        <f>MIN(AG292,N('Debt Payoff'!$E$13))</f>
        <v/>
      </c>
      <c r="AI292" s="29">
        <f>AG292-AH292</f>
        <v/>
      </c>
      <c r="AJ292" s="29">
        <f>MAX(0,MIN(AI292,$AQ292-SUMIF($C$4:$AP$4,"&lt;"&amp;AI$4,$C292:$AP292)))</f>
        <v/>
      </c>
      <c r="AK292" s="29">
        <f>ROUND(AI292-AJ292,2)</f>
        <v/>
      </c>
      <c r="AL292" s="29">
        <f>N(AP291)*(1+N('Debt Payoff'!$D$14)/12)</f>
        <v/>
      </c>
      <c r="AM292" s="29">
        <f>MIN(AL292,N('Debt Payoff'!$E$14))</f>
        <v/>
      </c>
      <c r="AN292" s="29">
        <f>AL292-AM292</f>
        <v/>
      </c>
      <c r="AO292" s="29">
        <f>MAX(0,MIN(AN292,$AQ292-SUMIF($C$4:$AP$4,"&lt;"&amp;AN$4,$C292:$AP292)))</f>
        <v/>
      </c>
      <c r="AP292" s="29">
        <f>ROUND(AN292-AO292,2)</f>
        <v/>
      </c>
      <c r="AQ292" s="29">
        <f>'Debt Payoff'!$C$19-(D292+I292+N292+S292+X292+AC292+AH292+AM292)</f>
        <v/>
      </c>
      <c r="AR292" s="29">
        <f>G292+L292+Q292+V292+AA292+AF292+AK292+AP292</f>
        <v/>
      </c>
      <c r="AS292" s="29">
        <f>D292+F292+I292+K292+N292+P292+S292+U292+X292+Z292+AC292+AE292+AH292+AJ292+AM292+AO292</f>
        <v/>
      </c>
      <c r="AT292" s="29">
        <f>(C292+H292+M292+R292+W292+AB292+AG292+AL292)-AR291</f>
        <v/>
      </c>
    </row>
    <row r="293">
      <c r="B293" t="n">
        <v>288</v>
      </c>
      <c r="C293" s="29">
        <f>N(G292)*(1+N('Debt Payoff'!$D$7)/12)</f>
        <v/>
      </c>
      <c r="D293" s="29">
        <f>MIN(C293,N('Debt Payoff'!$E$7))</f>
        <v/>
      </c>
      <c r="E293" s="29">
        <f>C293-D293</f>
        <v/>
      </c>
      <c r="F293" s="29">
        <f>MAX(0,MIN(E293,$AQ293-SUMIF($C$4:$AP$4,"&lt;"&amp;E$4,$C293:$AP293)))</f>
        <v/>
      </c>
      <c r="G293" s="29">
        <f>ROUND(E293-F293,2)</f>
        <v/>
      </c>
      <c r="H293" s="29">
        <f>N(L292)*(1+N('Debt Payoff'!$D$8)/12)</f>
        <v/>
      </c>
      <c r="I293" s="29">
        <f>MIN(H293,N('Debt Payoff'!$E$8))</f>
        <v/>
      </c>
      <c r="J293" s="29">
        <f>H293-I293</f>
        <v/>
      </c>
      <c r="K293" s="29">
        <f>MAX(0,MIN(J293,$AQ293-SUMIF($C$4:$AP$4,"&lt;"&amp;J$4,$C293:$AP293)))</f>
        <v/>
      </c>
      <c r="L293" s="29">
        <f>ROUND(J293-K293,2)</f>
        <v/>
      </c>
      <c r="M293" s="29">
        <f>N(Q292)*(1+N('Debt Payoff'!$D$9)/12)</f>
        <v/>
      </c>
      <c r="N293" s="29">
        <f>MIN(M293,N('Debt Payoff'!$E$9))</f>
        <v/>
      </c>
      <c r="O293" s="29">
        <f>M293-N293</f>
        <v/>
      </c>
      <c r="P293" s="29">
        <f>MAX(0,MIN(O293,$AQ293-SUMIF($C$4:$AP$4,"&lt;"&amp;O$4,$C293:$AP293)))</f>
        <v/>
      </c>
      <c r="Q293" s="29">
        <f>ROUND(O293-P293,2)</f>
        <v/>
      </c>
      <c r="R293" s="29">
        <f>N(V292)*(1+N('Debt Payoff'!$D$10)/12)</f>
        <v/>
      </c>
      <c r="S293" s="29">
        <f>MIN(R293,N('Debt Payoff'!$E$10))</f>
        <v/>
      </c>
      <c r="T293" s="29">
        <f>R293-S293</f>
        <v/>
      </c>
      <c r="U293" s="29">
        <f>MAX(0,MIN(T293,$AQ293-SUMIF($C$4:$AP$4,"&lt;"&amp;T$4,$C293:$AP293)))</f>
        <v/>
      </c>
      <c r="V293" s="29">
        <f>ROUND(T293-U293,2)</f>
        <v/>
      </c>
      <c r="W293" s="29">
        <f>N(AA292)*(1+N('Debt Payoff'!$D$11)/12)</f>
        <v/>
      </c>
      <c r="X293" s="29">
        <f>MIN(W293,N('Debt Payoff'!$E$11))</f>
        <v/>
      </c>
      <c r="Y293" s="29">
        <f>W293-X293</f>
        <v/>
      </c>
      <c r="Z293" s="29">
        <f>MAX(0,MIN(Y293,$AQ293-SUMIF($C$4:$AP$4,"&lt;"&amp;Y$4,$C293:$AP293)))</f>
        <v/>
      </c>
      <c r="AA293" s="29">
        <f>ROUND(Y293-Z293,2)</f>
        <v/>
      </c>
      <c r="AB293" s="29">
        <f>N(AF292)*(1+N('Debt Payoff'!$D$12)/12)</f>
        <v/>
      </c>
      <c r="AC293" s="29">
        <f>MIN(AB293,N('Debt Payoff'!$E$12))</f>
        <v/>
      </c>
      <c r="AD293" s="29">
        <f>AB293-AC293</f>
        <v/>
      </c>
      <c r="AE293" s="29">
        <f>MAX(0,MIN(AD293,$AQ293-SUMIF($C$4:$AP$4,"&lt;"&amp;AD$4,$C293:$AP293)))</f>
        <v/>
      </c>
      <c r="AF293" s="29">
        <f>ROUND(AD293-AE293,2)</f>
        <v/>
      </c>
      <c r="AG293" s="29">
        <f>N(AK292)*(1+N('Debt Payoff'!$D$13)/12)</f>
        <v/>
      </c>
      <c r="AH293" s="29">
        <f>MIN(AG293,N('Debt Payoff'!$E$13))</f>
        <v/>
      </c>
      <c r="AI293" s="29">
        <f>AG293-AH293</f>
        <v/>
      </c>
      <c r="AJ293" s="29">
        <f>MAX(0,MIN(AI293,$AQ293-SUMIF($C$4:$AP$4,"&lt;"&amp;AI$4,$C293:$AP293)))</f>
        <v/>
      </c>
      <c r="AK293" s="29">
        <f>ROUND(AI293-AJ293,2)</f>
        <v/>
      </c>
      <c r="AL293" s="29">
        <f>N(AP292)*(1+N('Debt Payoff'!$D$14)/12)</f>
        <v/>
      </c>
      <c r="AM293" s="29">
        <f>MIN(AL293,N('Debt Payoff'!$E$14))</f>
        <v/>
      </c>
      <c r="AN293" s="29">
        <f>AL293-AM293</f>
        <v/>
      </c>
      <c r="AO293" s="29">
        <f>MAX(0,MIN(AN293,$AQ293-SUMIF($C$4:$AP$4,"&lt;"&amp;AN$4,$C293:$AP293)))</f>
        <v/>
      </c>
      <c r="AP293" s="29">
        <f>ROUND(AN293-AO293,2)</f>
        <v/>
      </c>
      <c r="AQ293" s="29">
        <f>'Debt Payoff'!$C$19-(D293+I293+N293+S293+X293+AC293+AH293+AM293)</f>
        <v/>
      </c>
      <c r="AR293" s="29">
        <f>G293+L293+Q293+V293+AA293+AF293+AK293+AP293</f>
        <v/>
      </c>
      <c r="AS293" s="29">
        <f>D293+F293+I293+K293+N293+P293+S293+U293+X293+Z293+AC293+AE293+AH293+AJ293+AM293+AO293</f>
        <v/>
      </c>
      <c r="AT293" s="29">
        <f>(C293+H293+M293+R293+W293+AB293+AG293+AL293)-AR292</f>
        <v/>
      </c>
    </row>
    <row r="294">
      <c r="B294" t="n">
        <v>289</v>
      </c>
      <c r="C294" s="29">
        <f>N(G293)*(1+N('Debt Payoff'!$D$7)/12)</f>
        <v/>
      </c>
      <c r="D294" s="29">
        <f>MIN(C294,N('Debt Payoff'!$E$7))</f>
        <v/>
      </c>
      <c r="E294" s="29">
        <f>C294-D294</f>
        <v/>
      </c>
      <c r="F294" s="29">
        <f>MAX(0,MIN(E294,$AQ294-SUMIF($C$4:$AP$4,"&lt;"&amp;E$4,$C294:$AP294)))</f>
        <v/>
      </c>
      <c r="G294" s="29">
        <f>ROUND(E294-F294,2)</f>
        <v/>
      </c>
      <c r="H294" s="29">
        <f>N(L293)*(1+N('Debt Payoff'!$D$8)/12)</f>
        <v/>
      </c>
      <c r="I294" s="29">
        <f>MIN(H294,N('Debt Payoff'!$E$8))</f>
        <v/>
      </c>
      <c r="J294" s="29">
        <f>H294-I294</f>
        <v/>
      </c>
      <c r="K294" s="29">
        <f>MAX(0,MIN(J294,$AQ294-SUMIF($C$4:$AP$4,"&lt;"&amp;J$4,$C294:$AP294)))</f>
        <v/>
      </c>
      <c r="L294" s="29">
        <f>ROUND(J294-K294,2)</f>
        <v/>
      </c>
      <c r="M294" s="29">
        <f>N(Q293)*(1+N('Debt Payoff'!$D$9)/12)</f>
        <v/>
      </c>
      <c r="N294" s="29">
        <f>MIN(M294,N('Debt Payoff'!$E$9))</f>
        <v/>
      </c>
      <c r="O294" s="29">
        <f>M294-N294</f>
        <v/>
      </c>
      <c r="P294" s="29">
        <f>MAX(0,MIN(O294,$AQ294-SUMIF($C$4:$AP$4,"&lt;"&amp;O$4,$C294:$AP294)))</f>
        <v/>
      </c>
      <c r="Q294" s="29">
        <f>ROUND(O294-P294,2)</f>
        <v/>
      </c>
      <c r="R294" s="29">
        <f>N(V293)*(1+N('Debt Payoff'!$D$10)/12)</f>
        <v/>
      </c>
      <c r="S294" s="29">
        <f>MIN(R294,N('Debt Payoff'!$E$10))</f>
        <v/>
      </c>
      <c r="T294" s="29">
        <f>R294-S294</f>
        <v/>
      </c>
      <c r="U294" s="29">
        <f>MAX(0,MIN(T294,$AQ294-SUMIF($C$4:$AP$4,"&lt;"&amp;T$4,$C294:$AP294)))</f>
        <v/>
      </c>
      <c r="V294" s="29">
        <f>ROUND(T294-U294,2)</f>
        <v/>
      </c>
      <c r="W294" s="29">
        <f>N(AA293)*(1+N('Debt Payoff'!$D$11)/12)</f>
        <v/>
      </c>
      <c r="X294" s="29">
        <f>MIN(W294,N('Debt Payoff'!$E$11))</f>
        <v/>
      </c>
      <c r="Y294" s="29">
        <f>W294-X294</f>
        <v/>
      </c>
      <c r="Z294" s="29">
        <f>MAX(0,MIN(Y294,$AQ294-SUMIF($C$4:$AP$4,"&lt;"&amp;Y$4,$C294:$AP294)))</f>
        <v/>
      </c>
      <c r="AA294" s="29">
        <f>ROUND(Y294-Z294,2)</f>
        <v/>
      </c>
      <c r="AB294" s="29">
        <f>N(AF293)*(1+N('Debt Payoff'!$D$12)/12)</f>
        <v/>
      </c>
      <c r="AC294" s="29">
        <f>MIN(AB294,N('Debt Payoff'!$E$12))</f>
        <v/>
      </c>
      <c r="AD294" s="29">
        <f>AB294-AC294</f>
        <v/>
      </c>
      <c r="AE294" s="29">
        <f>MAX(0,MIN(AD294,$AQ294-SUMIF($C$4:$AP$4,"&lt;"&amp;AD$4,$C294:$AP294)))</f>
        <v/>
      </c>
      <c r="AF294" s="29">
        <f>ROUND(AD294-AE294,2)</f>
        <v/>
      </c>
      <c r="AG294" s="29">
        <f>N(AK293)*(1+N('Debt Payoff'!$D$13)/12)</f>
        <v/>
      </c>
      <c r="AH294" s="29">
        <f>MIN(AG294,N('Debt Payoff'!$E$13))</f>
        <v/>
      </c>
      <c r="AI294" s="29">
        <f>AG294-AH294</f>
        <v/>
      </c>
      <c r="AJ294" s="29">
        <f>MAX(0,MIN(AI294,$AQ294-SUMIF($C$4:$AP$4,"&lt;"&amp;AI$4,$C294:$AP294)))</f>
        <v/>
      </c>
      <c r="AK294" s="29">
        <f>ROUND(AI294-AJ294,2)</f>
        <v/>
      </c>
      <c r="AL294" s="29">
        <f>N(AP293)*(1+N('Debt Payoff'!$D$14)/12)</f>
        <v/>
      </c>
      <c r="AM294" s="29">
        <f>MIN(AL294,N('Debt Payoff'!$E$14))</f>
        <v/>
      </c>
      <c r="AN294" s="29">
        <f>AL294-AM294</f>
        <v/>
      </c>
      <c r="AO294" s="29">
        <f>MAX(0,MIN(AN294,$AQ294-SUMIF($C$4:$AP$4,"&lt;"&amp;AN$4,$C294:$AP294)))</f>
        <v/>
      </c>
      <c r="AP294" s="29">
        <f>ROUND(AN294-AO294,2)</f>
        <v/>
      </c>
      <c r="AQ294" s="29">
        <f>'Debt Payoff'!$C$19-(D294+I294+N294+S294+X294+AC294+AH294+AM294)</f>
        <v/>
      </c>
      <c r="AR294" s="29">
        <f>G294+L294+Q294+V294+AA294+AF294+AK294+AP294</f>
        <v/>
      </c>
      <c r="AS294" s="29">
        <f>D294+F294+I294+K294+N294+P294+S294+U294+X294+Z294+AC294+AE294+AH294+AJ294+AM294+AO294</f>
        <v/>
      </c>
      <c r="AT294" s="29">
        <f>(C294+H294+M294+R294+W294+AB294+AG294+AL294)-AR293</f>
        <v/>
      </c>
    </row>
    <row r="295">
      <c r="B295" t="n">
        <v>290</v>
      </c>
      <c r="C295" s="29">
        <f>N(G294)*(1+N('Debt Payoff'!$D$7)/12)</f>
        <v/>
      </c>
      <c r="D295" s="29">
        <f>MIN(C295,N('Debt Payoff'!$E$7))</f>
        <v/>
      </c>
      <c r="E295" s="29">
        <f>C295-D295</f>
        <v/>
      </c>
      <c r="F295" s="29">
        <f>MAX(0,MIN(E295,$AQ295-SUMIF($C$4:$AP$4,"&lt;"&amp;E$4,$C295:$AP295)))</f>
        <v/>
      </c>
      <c r="G295" s="29">
        <f>ROUND(E295-F295,2)</f>
        <v/>
      </c>
      <c r="H295" s="29">
        <f>N(L294)*(1+N('Debt Payoff'!$D$8)/12)</f>
        <v/>
      </c>
      <c r="I295" s="29">
        <f>MIN(H295,N('Debt Payoff'!$E$8))</f>
        <v/>
      </c>
      <c r="J295" s="29">
        <f>H295-I295</f>
        <v/>
      </c>
      <c r="K295" s="29">
        <f>MAX(0,MIN(J295,$AQ295-SUMIF($C$4:$AP$4,"&lt;"&amp;J$4,$C295:$AP295)))</f>
        <v/>
      </c>
      <c r="L295" s="29">
        <f>ROUND(J295-K295,2)</f>
        <v/>
      </c>
      <c r="M295" s="29">
        <f>N(Q294)*(1+N('Debt Payoff'!$D$9)/12)</f>
        <v/>
      </c>
      <c r="N295" s="29">
        <f>MIN(M295,N('Debt Payoff'!$E$9))</f>
        <v/>
      </c>
      <c r="O295" s="29">
        <f>M295-N295</f>
        <v/>
      </c>
      <c r="P295" s="29">
        <f>MAX(0,MIN(O295,$AQ295-SUMIF($C$4:$AP$4,"&lt;"&amp;O$4,$C295:$AP295)))</f>
        <v/>
      </c>
      <c r="Q295" s="29">
        <f>ROUND(O295-P295,2)</f>
        <v/>
      </c>
      <c r="R295" s="29">
        <f>N(V294)*(1+N('Debt Payoff'!$D$10)/12)</f>
        <v/>
      </c>
      <c r="S295" s="29">
        <f>MIN(R295,N('Debt Payoff'!$E$10))</f>
        <v/>
      </c>
      <c r="T295" s="29">
        <f>R295-S295</f>
        <v/>
      </c>
      <c r="U295" s="29">
        <f>MAX(0,MIN(T295,$AQ295-SUMIF($C$4:$AP$4,"&lt;"&amp;T$4,$C295:$AP295)))</f>
        <v/>
      </c>
      <c r="V295" s="29">
        <f>ROUND(T295-U295,2)</f>
        <v/>
      </c>
      <c r="W295" s="29">
        <f>N(AA294)*(1+N('Debt Payoff'!$D$11)/12)</f>
        <v/>
      </c>
      <c r="X295" s="29">
        <f>MIN(W295,N('Debt Payoff'!$E$11))</f>
        <v/>
      </c>
      <c r="Y295" s="29">
        <f>W295-X295</f>
        <v/>
      </c>
      <c r="Z295" s="29">
        <f>MAX(0,MIN(Y295,$AQ295-SUMIF($C$4:$AP$4,"&lt;"&amp;Y$4,$C295:$AP295)))</f>
        <v/>
      </c>
      <c r="AA295" s="29">
        <f>ROUND(Y295-Z295,2)</f>
        <v/>
      </c>
      <c r="AB295" s="29">
        <f>N(AF294)*(1+N('Debt Payoff'!$D$12)/12)</f>
        <v/>
      </c>
      <c r="AC295" s="29">
        <f>MIN(AB295,N('Debt Payoff'!$E$12))</f>
        <v/>
      </c>
      <c r="AD295" s="29">
        <f>AB295-AC295</f>
        <v/>
      </c>
      <c r="AE295" s="29">
        <f>MAX(0,MIN(AD295,$AQ295-SUMIF($C$4:$AP$4,"&lt;"&amp;AD$4,$C295:$AP295)))</f>
        <v/>
      </c>
      <c r="AF295" s="29">
        <f>ROUND(AD295-AE295,2)</f>
        <v/>
      </c>
      <c r="AG295" s="29">
        <f>N(AK294)*(1+N('Debt Payoff'!$D$13)/12)</f>
        <v/>
      </c>
      <c r="AH295" s="29">
        <f>MIN(AG295,N('Debt Payoff'!$E$13))</f>
        <v/>
      </c>
      <c r="AI295" s="29">
        <f>AG295-AH295</f>
        <v/>
      </c>
      <c r="AJ295" s="29">
        <f>MAX(0,MIN(AI295,$AQ295-SUMIF($C$4:$AP$4,"&lt;"&amp;AI$4,$C295:$AP295)))</f>
        <v/>
      </c>
      <c r="AK295" s="29">
        <f>ROUND(AI295-AJ295,2)</f>
        <v/>
      </c>
      <c r="AL295" s="29">
        <f>N(AP294)*(1+N('Debt Payoff'!$D$14)/12)</f>
        <v/>
      </c>
      <c r="AM295" s="29">
        <f>MIN(AL295,N('Debt Payoff'!$E$14))</f>
        <v/>
      </c>
      <c r="AN295" s="29">
        <f>AL295-AM295</f>
        <v/>
      </c>
      <c r="AO295" s="29">
        <f>MAX(0,MIN(AN295,$AQ295-SUMIF($C$4:$AP$4,"&lt;"&amp;AN$4,$C295:$AP295)))</f>
        <v/>
      </c>
      <c r="AP295" s="29">
        <f>ROUND(AN295-AO295,2)</f>
        <v/>
      </c>
      <c r="AQ295" s="29">
        <f>'Debt Payoff'!$C$19-(D295+I295+N295+S295+X295+AC295+AH295+AM295)</f>
        <v/>
      </c>
      <c r="AR295" s="29">
        <f>G295+L295+Q295+V295+AA295+AF295+AK295+AP295</f>
        <v/>
      </c>
      <c r="AS295" s="29">
        <f>D295+F295+I295+K295+N295+P295+S295+U295+X295+Z295+AC295+AE295+AH295+AJ295+AM295+AO295</f>
        <v/>
      </c>
      <c r="AT295" s="29">
        <f>(C295+H295+M295+R295+W295+AB295+AG295+AL295)-AR294</f>
        <v/>
      </c>
    </row>
    <row r="296">
      <c r="B296" t="n">
        <v>291</v>
      </c>
      <c r="C296" s="29">
        <f>N(G295)*(1+N('Debt Payoff'!$D$7)/12)</f>
        <v/>
      </c>
      <c r="D296" s="29">
        <f>MIN(C296,N('Debt Payoff'!$E$7))</f>
        <v/>
      </c>
      <c r="E296" s="29">
        <f>C296-D296</f>
        <v/>
      </c>
      <c r="F296" s="29">
        <f>MAX(0,MIN(E296,$AQ296-SUMIF($C$4:$AP$4,"&lt;"&amp;E$4,$C296:$AP296)))</f>
        <v/>
      </c>
      <c r="G296" s="29">
        <f>ROUND(E296-F296,2)</f>
        <v/>
      </c>
      <c r="H296" s="29">
        <f>N(L295)*(1+N('Debt Payoff'!$D$8)/12)</f>
        <v/>
      </c>
      <c r="I296" s="29">
        <f>MIN(H296,N('Debt Payoff'!$E$8))</f>
        <v/>
      </c>
      <c r="J296" s="29">
        <f>H296-I296</f>
        <v/>
      </c>
      <c r="K296" s="29">
        <f>MAX(0,MIN(J296,$AQ296-SUMIF($C$4:$AP$4,"&lt;"&amp;J$4,$C296:$AP296)))</f>
        <v/>
      </c>
      <c r="L296" s="29">
        <f>ROUND(J296-K296,2)</f>
        <v/>
      </c>
      <c r="M296" s="29">
        <f>N(Q295)*(1+N('Debt Payoff'!$D$9)/12)</f>
        <v/>
      </c>
      <c r="N296" s="29">
        <f>MIN(M296,N('Debt Payoff'!$E$9))</f>
        <v/>
      </c>
      <c r="O296" s="29">
        <f>M296-N296</f>
        <v/>
      </c>
      <c r="P296" s="29">
        <f>MAX(0,MIN(O296,$AQ296-SUMIF($C$4:$AP$4,"&lt;"&amp;O$4,$C296:$AP296)))</f>
        <v/>
      </c>
      <c r="Q296" s="29">
        <f>ROUND(O296-P296,2)</f>
        <v/>
      </c>
      <c r="R296" s="29">
        <f>N(V295)*(1+N('Debt Payoff'!$D$10)/12)</f>
        <v/>
      </c>
      <c r="S296" s="29">
        <f>MIN(R296,N('Debt Payoff'!$E$10))</f>
        <v/>
      </c>
      <c r="T296" s="29">
        <f>R296-S296</f>
        <v/>
      </c>
      <c r="U296" s="29">
        <f>MAX(0,MIN(T296,$AQ296-SUMIF($C$4:$AP$4,"&lt;"&amp;T$4,$C296:$AP296)))</f>
        <v/>
      </c>
      <c r="V296" s="29">
        <f>ROUND(T296-U296,2)</f>
        <v/>
      </c>
      <c r="W296" s="29">
        <f>N(AA295)*(1+N('Debt Payoff'!$D$11)/12)</f>
        <v/>
      </c>
      <c r="X296" s="29">
        <f>MIN(W296,N('Debt Payoff'!$E$11))</f>
        <v/>
      </c>
      <c r="Y296" s="29">
        <f>W296-X296</f>
        <v/>
      </c>
      <c r="Z296" s="29">
        <f>MAX(0,MIN(Y296,$AQ296-SUMIF($C$4:$AP$4,"&lt;"&amp;Y$4,$C296:$AP296)))</f>
        <v/>
      </c>
      <c r="AA296" s="29">
        <f>ROUND(Y296-Z296,2)</f>
        <v/>
      </c>
      <c r="AB296" s="29">
        <f>N(AF295)*(1+N('Debt Payoff'!$D$12)/12)</f>
        <v/>
      </c>
      <c r="AC296" s="29">
        <f>MIN(AB296,N('Debt Payoff'!$E$12))</f>
        <v/>
      </c>
      <c r="AD296" s="29">
        <f>AB296-AC296</f>
        <v/>
      </c>
      <c r="AE296" s="29">
        <f>MAX(0,MIN(AD296,$AQ296-SUMIF($C$4:$AP$4,"&lt;"&amp;AD$4,$C296:$AP296)))</f>
        <v/>
      </c>
      <c r="AF296" s="29">
        <f>ROUND(AD296-AE296,2)</f>
        <v/>
      </c>
      <c r="AG296" s="29">
        <f>N(AK295)*(1+N('Debt Payoff'!$D$13)/12)</f>
        <v/>
      </c>
      <c r="AH296" s="29">
        <f>MIN(AG296,N('Debt Payoff'!$E$13))</f>
        <v/>
      </c>
      <c r="AI296" s="29">
        <f>AG296-AH296</f>
        <v/>
      </c>
      <c r="AJ296" s="29">
        <f>MAX(0,MIN(AI296,$AQ296-SUMIF($C$4:$AP$4,"&lt;"&amp;AI$4,$C296:$AP296)))</f>
        <v/>
      </c>
      <c r="AK296" s="29">
        <f>ROUND(AI296-AJ296,2)</f>
        <v/>
      </c>
      <c r="AL296" s="29">
        <f>N(AP295)*(1+N('Debt Payoff'!$D$14)/12)</f>
        <v/>
      </c>
      <c r="AM296" s="29">
        <f>MIN(AL296,N('Debt Payoff'!$E$14))</f>
        <v/>
      </c>
      <c r="AN296" s="29">
        <f>AL296-AM296</f>
        <v/>
      </c>
      <c r="AO296" s="29">
        <f>MAX(0,MIN(AN296,$AQ296-SUMIF($C$4:$AP$4,"&lt;"&amp;AN$4,$C296:$AP296)))</f>
        <v/>
      </c>
      <c r="AP296" s="29">
        <f>ROUND(AN296-AO296,2)</f>
        <v/>
      </c>
      <c r="AQ296" s="29">
        <f>'Debt Payoff'!$C$19-(D296+I296+N296+S296+X296+AC296+AH296+AM296)</f>
        <v/>
      </c>
      <c r="AR296" s="29">
        <f>G296+L296+Q296+V296+AA296+AF296+AK296+AP296</f>
        <v/>
      </c>
      <c r="AS296" s="29">
        <f>D296+F296+I296+K296+N296+P296+S296+U296+X296+Z296+AC296+AE296+AH296+AJ296+AM296+AO296</f>
        <v/>
      </c>
      <c r="AT296" s="29">
        <f>(C296+H296+M296+R296+W296+AB296+AG296+AL296)-AR295</f>
        <v/>
      </c>
    </row>
    <row r="297">
      <c r="B297" t="n">
        <v>292</v>
      </c>
      <c r="C297" s="29">
        <f>N(G296)*(1+N('Debt Payoff'!$D$7)/12)</f>
        <v/>
      </c>
      <c r="D297" s="29">
        <f>MIN(C297,N('Debt Payoff'!$E$7))</f>
        <v/>
      </c>
      <c r="E297" s="29">
        <f>C297-D297</f>
        <v/>
      </c>
      <c r="F297" s="29">
        <f>MAX(0,MIN(E297,$AQ297-SUMIF($C$4:$AP$4,"&lt;"&amp;E$4,$C297:$AP297)))</f>
        <v/>
      </c>
      <c r="G297" s="29">
        <f>ROUND(E297-F297,2)</f>
        <v/>
      </c>
      <c r="H297" s="29">
        <f>N(L296)*(1+N('Debt Payoff'!$D$8)/12)</f>
        <v/>
      </c>
      <c r="I297" s="29">
        <f>MIN(H297,N('Debt Payoff'!$E$8))</f>
        <v/>
      </c>
      <c r="J297" s="29">
        <f>H297-I297</f>
        <v/>
      </c>
      <c r="K297" s="29">
        <f>MAX(0,MIN(J297,$AQ297-SUMIF($C$4:$AP$4,"&lt;"&amp;J$4,$C297:$AP297)))</f>
        <v/>
      </c>
      <c r="L297" s="29">
        <f>ROUND(J297-K297,2)</f>
        <v/>
      </c>
      <c r="M297" s="29">
        <f>N(Q296)*(1+N('Debt Payoff'!$D$9)/12)</f>
        <v/>
      </c>
      <c r="N297" s="29">
        <f>MIN(M297,N('Debt Payoff'!$E$9))</f>
        <v/>
      </c>
      <c r="O297" s="29">
        <f>M297-N297</f>
        <v/>
      </c>
      <c r="P297" s="29">
        <f>MAX(0,MIN(O297,$AQ297-SUMIF($C$4:$AP$4,"&lt;"&amp;O$4,$C297:$AP297)))</f>
        <v/>
      </c>
      <c r="Q297" s="29">
        <f>ROUND(O297-P297,2)</f>
        <v/>
      </c>
      <c r="R297" s="29">
        <f>N(V296)*(1+N('Debt Payoff'!$D$10)/12)</f>
        <v/>
      </c>
      <c r="S297" s="29">
        <f>MIN(R297,N('Debt Payoff'!$E$10))</f>
        <v/>
      </c>
      <c r="T297" s="29">
        <f>R297-S297</f>
        <v/>
      </c>
      <c r="U297" s="29">
        <f>MAX(0,MIN(T297,$AQ297-SUMIF($C$4:$AP$4,"&lt;"&amp;T$4,$C297:$AP297)))</f>
        <v/>
      </c>
      <c r="V297" s="29">
        <f>ROUND(T297-U297,2)</f>
        <v/>
      </c>
      <c r="W297" s="29">
        <f>N(AA296)*(1+N('Debt Payoff'!$D$11)/12)</f>
        <v/>
      </c>
      <c r="X297" s="29">
        <f>MIN(W297,N('Debt Payoff'!$E$11))</f>
        <v/>
      </c>
      <c r="Y297" s="29">
        <f>W297-X297</f>
        <v/>
      </c>
      <c r="Z297" s="29">
        <f>MAX(0,MIN(Y297,$AQ297-SUMIF($C$4:$AP$4,"&lt;"&amp;Y$4,$C297:$AP297)))</f>
        <v/>
      </c>
      <c r="AA297" s="29">
        <f>ROUND(Y297-Z297,2)</f>
        <v/>
      </c>
      <c r="AB297" s="29">
        <f>N(AF296)*(1+N('Debt Payoff'!$D$12)/12)</f>
        <v/>
      </c>
      <c r="AC297" s="29">
        <f>MIN(AB297,N('Debt Payoff'!$E$12))</f>
        <v/>
      </c>
      <c r="AD297" s="29">
        <f>AB297-AC297</f>
        <v/>
      </c>
      <c r="AE297" s="29">
        <f>MAX(0,MIN(AD297,$AQ297-SUMIF($C$4:$AP$4,"&lt;"&amp;AD$4,$C297:$AP297)))</f>
        <v/>
      </c>
      <c r="AF297" s="29">
        <f>ROUND(AD297-AE297,2)</f>
        <v/>
      </c>
      <c r="AG297" s="29">
        <f>N(AK296)*(1+N('Debt Payoff'!$D$13)/12)</f>
        <v/>
      </c>
      <c r="AH297" s="29">
        <f>MIN(AG297,N('Debt Payoff'!$E$13))</f>
        <v/>
      </c>
      <c r="AI297" s="29">
        <f>AG297-AH297</f>
        <v/>
      </c>
      <c r="AJ297" s="29">
        <f>MAX(0,MIN(AI297,$AQ297-SUMIF($C$4:$AP$4,"&lt;"&amp;AI$4,$C297:$AP297)))</f>
        <v/>
      </c>
      <c r="AK297" s="29">
        <f>ROUND(AI297-AJ297,2)</f>
        <v/>
      </c>
      <c r="AL297" s="29">
        <f>N(AP296)*(1+N('Debt Payoff'!$D$14)/12)</f>
        <v/>
      </c>
      <c r="AM297" s="29">
        <f>MIN(AL297,N('Debt Payoff'!$E$14))</f>
        <v/>
      </c>
      <c r="AN297" s="29">
        <f>AL297-AM297</f>
        <v/>
      </c>
      <c r="AO297" s="29">
        <f>MAX(0,MIN(AN297,$AQ297-SUMIF($C$4:$AP$4,"&lt;"&amp;AN$4,$C297:$AP297)))</f>
        <v/>
      </c>
      <c r="AP297" s="29">
        <f>ROUND(AN297-AO297,2)</f>
        <v/>
      </c>
      <c r="AQ297" s="29">
        <f>'Debt Payoff'!$C$19-(D297+I297+N297+S297+X297+AC297+AH297+AM297)</f>
        <v/>
      </c>
      <c r="AR297" s="29">
        <f>G297+L297+Q297+V297+AA297+AF297+AK297+AP297</f>
        <v/>
      </c>
      <c r="AS297" s="29">
        <f>D297+F297+I297+K297+N297+P297+S297+U297+X297+Z297+AC297+AE297+AH297+AJ297+AM297+AO297</f>
        <v/>
      </c>
      <c r="AT297" s="29">
        <f>(C297+H297+M297+R297+W297+AB297+AG297+AL297)-AR296</f>
        <v/>
      </c>
    </row>
    <row r="298">
      <c r="B298" t="n">
        <v>293</v>
      </c>
      <c r="C298" s="29">
        <f>N(G297)*(1+N('Debt Payoff'!$D$7)/12)</f>
        <v/>
      </c>
      <c r="D298" s="29">
        <f>MIN(C298,N('Debt Payoff'!$E$7))</f>
        <v/>
      </c>
      <c r="E298" s="29">
        <f>C298-D298</f>
        <v/>
      </c>
      <c r="F298" s="29">
        <f>MAX(0,MIN(E298,$AQ298-SUMIF($C$4:$AP$4,"&lt;"&amp;E$4,$C298:$AP298)))</f>
        <v/>
      </c>
      <c r="G298" s="29">
        <f>ROUND(E298-F298,2)</f>
        <v/>
      </c>
      <c r="H298" s="29">
        <f>N(L297)*(1+N('Debt Payoff'!$D$8)/12)</f>
        <v/>
      </c>
      <c r="I298" s="29">
        <f>MIN(H298,N('Debt Payoff'!$E$8))</f>
        <v/>
      </c>
      <c r="J298" s="29">
        <f>H298-I298</f>
        <v/>
      </c>
      <c r="K298" s="29">
        <f>MAX(0,MIN(J298,$AQ298-SUMIF($C$4:$AP$4,"&lt;"&amp;J$4,$C298:$AP298)))</f>
        <v/>
      </c>
      <c r="L298" s="29">
        <f>ROUND(J298-K298,2)</f>
        <v/>
      </c>
      <c r="M298" s="29">
        <f>N(Q297)*(1+N('Debt Payoff'!$D$9)/12)</f>
        <v/>
      </c>
      <c r="N298" s="29">
        <f>MIN(M298,N('Debt Payoff'!$E$9))</f>
        <v/>
      </c>
      <c r="O298" s="29">
        <f>M298-N298</f>
        <v/>
      </c>
      <c r="P298" s="29">
        <f>MAX(0,MIN(O298,$AQ298-SUMIF($C$4:$AP$4,"&lt;"&amp;O$4,$C298:$AP298)))</f>
        <v/>
      </c>
      <c r="Q298" s="29">
        <f>ROUND(O298-P298,2)</f>
        <v/>
      </c>
      <c r="R298" s="29">
        <f>N(V297)*(1+N('Debt Payoff'!$D$10)/12)</f>
        <v/>
      </c>
      <c r="S298" s="29">
        <f>MIN(R298,N('Debt Payoff'!$E$10))</f>
        <v/>
      </c>
      <c r="T298" s="29">
        <f>R298-S298</f>
        <v/>
      </c>
      <c r="U298" s="29">
        <f>MAX(0,MIN(T298,$AQ298-SUMIF($C$4:$AP$4,"&lt;"&amp;T$4,$C298:$AP298)))</f>
        <v/>
      </c>
      <c r="V298" s="29">
        <f>ROUND(T298-U298,2)</f>
        <v/>
      </c>
      <c r="W298" s="29">
        <f>N(AA297)*(1+N('Debt Payoff'!$D$11)/12)</f>
        <v/>
      </c>
      <c r="X298" s="29">
        <f>MIN(W298,N('Debt Payoff'!$E$11))</f>
        <v/>
      </c>
      <c r="Y298" s="29">
        <f>W298-X298</f>
        <v/>
      </c>
      <c r="Z298" s="29">
        <f>MAX(0,MIN(Y298,$AQ298-SUMIF($C$4:$AP$4,"&lt;"&amp;Y$4,$C298:$AP298)))</f>
        <v/>
      </c>
      <c r="AA298" s="29">
        <f>ROUND(Y298-Z298,2)</f>
        <v/>
      </c>
      <c r="AB298" s="29">
        <f>N(AF297)*(1+N('Debt Payoff'!$D$12)/12)</f>
        <v/>
      </c>
      <c r="AC298" s="29">
        <f>MIN(AB298,N('Debt Payoff'!$E$12))</f>
        <v/>
      </c>
      <c r="AD298" s="29">
        <f>AB298-AC298</f>
        <v/>
      </c>
      <c r="AE298" s="29">
        <f>MAX(0,MIN(AD298,$AQ298-SUMIF($C$4:$AP$4,"&lt;"&amp;AD$4,$C298:$AP298)))</f>
        <v/>
      </c>
      <c r="AF298" s="29">
        <f>ROUND(AD298-AE298,2)</f>
        <v/>
      </c>
      <c r="AG298" s="29">
        <f>N(AK297)*(1+N('Debt Payoff'!$D$13)/12)</f>
        <v/>
      </c>
      <c r="AH298" s="29">
        <f>MIN(AG298,N('Debt Payoff'!$E$13))</f>
        <v/>
      </c>
      <c r="AI298" s="29">
        <f>AG298-AH298</f>
        <v/>
      </c>
      <c r="AJ298" s="29">
        <f>MAX(0,MIN(AI298,$AQ298-SUMIF($C$4:$AP$4,"&lt;"&amp;AI$4,$C298:$AP298)))</f>
        <v/>
      </c>
      <c r="AK298" s="29">
        <f>ROUND(AI298-AJ298,2)</f>
        <v/>
      </c>
      <c r="AL298" s="29">
        <f>N(AP297)*(1+N('Debt Payoff'!$D$14)/12)</f>
        <v/>
      </c>
      <c r="AM298" s="29">
        <f>MIN(AL298,N('Debt Payoff'!$E$14))</f>
        <v/>
      </c>
      <c r="AN298" s="29">
        <f>AL298-AM298</f>
        <v/>
      </c>
      <c r="AO298" s="29">
        <f>MAX(0,MIN(AN298,$AQ298-SUMIF($C$4:$AP$4,"&lt;"&amp;AN$4,$C298:$AP298)))</f>
        <v/>
      </c>
      <c r="AP298" s="29">
        <f>ROUND(AN298-AO298,2)</f>
        <v/>
      </c>
      <c r="AQ298" s="29">
        <f>'Debt Payoff'!$C$19-(D298+I298+N298+S298+X298+AC298+AH298+AM298)</f>
        <v/>
      </c>
      <c r="AR298" s="29">
        <f>G298+L298+Q298+V298+AA298+AF298+AK298+AP298</f>
        <v/>
      </c>
      <c r="AS298" s="29">
        <f>D298+F298+I298+K298+N298+P298+S298+U298+X298+Z298+AC298+AE298+AH298+AJ298+AM298+AO298</f>
        <v/>
      </c>
      <c r="AT298" s="29">
        <f>(C298+H298+M298+R298+W298+AB298+AG298+AL298)-AR297</f>
        <v/>
      </c>
    </row>
    <row r="299">
      <c r="B299" t="n">
        <v>294</v>
      </c>
      <c r="C299" s="29">
        <f>N(G298)*(1+N('Debt Payoff'!$D$7)/12)</f>
        <v/>
      </c>
      <c r="D299" s="29">
        <f>MIN(C299,N('Debt Payoff'!$E$7))</f>
        <v/>
      </c>
      <c r="E299" s="29">
        <f>C299-D299</f>
        <v/>
      </c>
      <c r="F299" s="29">
        <f>MAX(0,MIN(E299,$AQ299-SUMIF($C$4:$AP$4,"&lt;"&amp;E$4,$C299:$AP299)))</f>
        <v/>
      </c>
      <c r="G299" s="29">
        <f>ROUND(E299-F299,2)</f>
        <v/>
      </c>
      <c r="H299" s="29">
        <f>N(L298)*(1+N('Debt Payoff'!$D$8)/12)</f>
        <v/>
      </c>
      <c r="I299" s="29">
        <f>MIN(H299,N('Debt Payoff'!$E$8))</f>
        <v/>
      </c>
      <c r="J299" s="29">
        <f>H299-I299</f>
        <v/>
      </c>
      <c r="K299" s="29">
        <f>MAX(0,MIN(J299,$AQ299-SUMIF($C$4:$AP$4,"&lt;"&amp;J$4,$C299:$AP299)))</f>
        <v/>
      </c>
      <c r="L299" s="29">
        <f>ROUND(J299-K299,2)</f>
        <v/>
      </c>
      <c r="M299" s="29">
        <f>N(Q298)*(1+N('Debt Payoff'!$D$9)/12)</f>
        <v/>
      </c>
      <c r="N299" s="29">
        <f>MIN(M299,N('Debt Payoff'!$E$9))</f>
        <v/>
      </c>
      <c r="O299" s="29">
        <f>M299-N299</f>
        <v/>
      </c>
      <c r="P299" s="29">
        <f>MAX(0,MIN(O299,$AQ299-SUMIF($C$4:$AP$4,"&lt;"&amp;O$4,$C299:$AP299)))</f>
        <v/>
      </c>
      <c r="Q299" s="29">
        <f>ROUND(O299-P299,2)</f>
        <v/>
      </c>
      <c r="R299" s="29">
        <f>N(V298)*(1+N('Debt Payoff'!$D$10)/12)</f>
        <v/>
      </c>
      <c r="S299" s="29">
        <f>MIN(R299,N('Debt Payoff'!$E$10))</f>
        <v/>
      </c>
      <c r="T299" s="29">
        <f>R299-S299</f>
        <v/>
      </c>
      <c r="U299" s="29">
        <f>MAX(0,MIN(T299,$AQ299-SUMIF($C$4:$AP$4,"&lt;"&amp;T$4,$C299:$AP299)))</f>
        <v/>
      </c>
      <c r="V299" s="29">
        <f>ROUND(T299-U299,2)</f>
        <v/>
      </c>
      <c r="W299" s="29">
        <f>N(AA298)*(1+N('Debt Payoff'!$D$11)/12)</f>
        <v/>
      </c>
      <c r="X299" s="29">
        <f>MIN(W299,N('Debt Payoff'!$E$11))</f>
        <v/>
      </c>
      <c r="Y299" s="29">
        <f>W299-X299</f>
        <v/>
      </c>
      <c r="Z299" s="29">
        <f>MAX(0,MIN(Y299,$AQ299-SUMIF($C$4:$AP$4,"&lt;"&amp;Y$4,$C299:$AP299)))</f>
        <v/>
      </c>
      <c r="AA299" s="29">
        <f>ROUND(Y299-Z299,2)</f>
        <v/>
      </c>
      <c r="AB299" s="29">
        <f>N(AF298)*(1+N('Debt Payoff'!$D$12)/12)</f>
        <v/>
      </c>
      <c r="AC299" s="29">
        <f>MIN(AB299,N('Debt Payoff'!$E$12))</f>
        <v/>
      </c>
      <c r="AD299" s="29">
        <f>AB299-AC299</f>
        <v/>
      </c>
      <c r="AE299" s="29">
        <f>MAX(0,MIN(AD299,$AQ299-SUMIF($C$4:$AP$4,"&lt;"&amp;AD$4,$C299:$AP299)))</f>
        <v/>
      </c>
      <c r="AF299" s="29">
        <f>ROUND(AD299-AE299,2)</f>
        <v/>
      </c>
      <c r="AG299" s="29">
        <f>N(AK298)*(1+N('Debt Payoff'!$D$13)/12)</f>
        <v/>
      </c>
      <c r="AH299" s="29">
        <f>MIN(AG299,N('Debt Payoff'!$E$13))</f>
        <v/>
      </c>
      <c r="AI299" s="29">
        <f>AG299-AH299</f>
        <v/>
      </c>
      <c r="AJ299" s="29">
        <f>MAX(0,MIN(AI299,$AQ299-SUMIF($C$4:$AP$4,"&lt;"&amp;AI$4,$C299:$AP299)))</f>
        <v/>
      </c>
      <c r="AK299" s="29">
        <f>ROUND(AI299-AJ299,2)</f>
        <v/>
      </c>
      <c r="AL299" s="29">
        <f>N(AP298)*(1+N('Debt Payoff'!$D$14)/12)</f>
        <v/>
      </c>
      <c r="AM299" s="29">
        <f>MIN(AL299,N('Debt Payoff'!$E$14))</f>
        <v/>
      </c>
      <c r="AN299" s="29">
        <f>AL299-AM299</f>
        <v/>
      </c>
      <c r="AO299" s="29">
        <f>MAX(0,MIN(AN299,$AQ299-SUMIF($C$4:$AP$4,"&lt;"&amp;AN$4,$C299:$AP299)))</f>
        <v/>
      </c>
      <c r="AP299" s="29">
        <f>ROUND(AN299-AO299,2)</f>
        <v/>
      </c>
      <c r="AQ299" s="29">
        <f>'Debt Payoff'!$C$19-(D299+I299+N299+S299+X299+AC299+AH299+AM299)</f>
        <v/>
      </c>
      <c r="AR299" s="29">
        <f>G299+L299+Q299+V299+AA299+AF299+AK299+AP299</f>
        <v/>
      </c>
      <c r="AS299" s="29">
        <f>D299+F299+I299+K299+N299+P299+S299+U299+X299+Z299+AC299+AE299+AH299+AJ299+AM299+AO299</f>
        <v/>
      </c>
      <c r="AT299" s="29">
        <f>(C299+H299+M299+R299+W299+AB299+AG299+AL299)-AR298</f>
        <v/>
      </c>
    </row>
    <row r="300">
      <c r="B300" t="n">
        <v>295</v>
      </c>
      <c r="C300" s="29">
        <f>N(G299)*(1+N('Debt Payoff'!$D$7)/12)</f>
        <v/>
      </c>
      <c r="D300" s="29">
        <f>MIN(C300,N('Debt Payoff'!$E$7))</f>
        <v/>
      </c>
      <c r="E300" s="29">
        <f>C300-D300</f>
        <v/>
      </c>
      <c r="F300" s="29">
        <f>MAX(0,MIN(E300,$AQ300-SUMIF($C$4:$AP$4,"&lt;"&amp;E$4,$C300:$AP300)))</f>
        <v/>
      </c>
      <c r="G300" s="29">
        <f>ROUND(E300-F300,2)</f>
        <v/>
      </c>
      <c r="H300" s="29">
        <f>N(L299)*(1+N('Debt Payoff'!$D$8)/12)</f>
        <v/>
      </c>
      <c r="I300" s="29">
        <f>MIN(H300,N('Debt Payoff'!$E$8))</f>
        <v/>
      </c>
      <c r="J300" s="29">
        <f>H300-I300</f>
        <v/>
      </c>
      <c r="K300" s="29">
        <f>MAX(0,MIN(J300,$AQ300-SUMIF($C$4:$AP$4,"&lt;"&amp;J$4,$C300:$AP300)))</f>
        <v/>
      </c>
      <c r="L300" s="29">
        <f>ROUND(J300-K300,2)</f>
        <v/>
      </c>
      <c r="M300" s="29">
        <f>N(Q299)*(1+N('Debt Payoff'!$D$9)/12)</f>
        <v/>
      </c>
      <c r="N300" s="29">
        <f>MIN(M300,N('Debt Payoff'!$E$9))</f>
        <v/>
      </c>
      <c r="O300" s="29">
        <f>M300-N300</f>
        <v/>
      </c>
      <c r="P300" s="29">
        <f>MAX(0,MIN(O300,$AQ300-SUMIF($C$4:$AP$4,"&lt;"&amp;O$4,$C300:$AP300)))</f>
        <v/>
      </c>
      <c r="Q300" s="29">
        <f>ROUND(O300-P300,2)</f>
        <v/>
      </c>
      <c r="R300" s="29">
        <f>N(V299)*(1+N('Debt Payoff'!$D$10)/12)</f>
        <v/>
      </c>
      <c r="S300" s="29">
        <f>MIN(R300,N('Debt Payoff'!$E$10))</f>
        <v/>
      </c>
      <c r="T300" s="29">
        <f>R300-S300</f>
        <v/>
      </c>
      <c r="U300" s="29">
        <f>MAX(0,MIN(T300,$AQ300-SUMIF($C$4:$AP$4,"&lt;"&amp;T$4,$C300:$AP300)))</f>
        <v/>
      </c>
      <c r="V300" s="29">
        <f>ROUND(T300-U300,2)</f>
        <v/>
      </c>
      <c r="W300" s="29">
        <f>N(AA299)*(1+N('Debt Payoff'!$D$11)/12)</f>
        <v/>
      </c>
      <c r="X300" s="29">
        <f>MIN(W300,N('Debt Payoff'!$E$11))</f>
        <v/>
      </c>
      <c r="Y300" s="29">
        <f>W300-X300</f>
        <v/>
      </c>
      <c r="Z300" s="29">
        <f>MAX(0,MIN(Y300,$AQ300-SUMIF($C$4:$AP$4,"&lt;"&amp;Y$4,$C300:$AP300)))</f>
        <v/>
      </c>
      <c r="AA300" s="29">
        <f>ROUND(Y300-Z300,2)</f>
        <v/>
      </c>
      <c r="AB300" s="29">
        <f>N(AF299)*(1+N('Debt Payoff'!$D$12)/12)</f>
        <v/>
      </c>
      <c r="AC300" s="29">
        <f>MIN(AB300,N('Debt Payoff'!$E$12))</f>
        <v/>
      </c>
      <c r="AD300" s="29">
        <f>AB300-AC300</f>
        <v/>
      </c>
      <c r="AE300" s="29">
        <f>MAX(0,MIN(AD300,$AQ300-SUMIF($C$4:$AP$4,"&lt;"&amp;AD$4,$C300:$AP300)))</f>
        <v/>
      </c>
      <c r="AF300" s="29">
        <f>ROUND(AD300-AE300,2)</f>
        <v/>
      </c>
      <c r="AG300" s="29">
        <f>N(AK299)*(1+N('Debt Payoff'!$D$13)/12)</f>
        <v/>
      </c>
      <c r="AH300" s="29">
        <f>MIN(AG300,N('Debt Payoff'!$E$13))</f>
        <v/>
      </c>
      <c r="AI300" s="29">
        <f>AG300-AH300</f>
        <v/>
      </c>
      <c r="AJ300" s="29">
        <f>MAX(0,MIN(AI300,$AQ300-SUMIF($C$4:$AP$4,"&lt;"&amp;AI$4,$C300:$AP300)))</f>
        <v/>
      </c>
      <c r="AK300" s="29">
        <f>ROUND(AI300-AJ300,2)</f>
        <v/>
      </c>
      <c r="AL300" s="29">
        <f>N(AP299)*(1+N('Debt Payoff'!$D$14)/12)</f>
        <v/>
      </c>
      <c r="AM300" s="29">
        <f>MIN(AL300,N('Debt Payoff'!$E$14))</f>
        <v/>
      </c>
      <c r="AN300" s="29">
        <f>AL300-AM300</f>
        <v/>
      </c>
      <c r="AO300" s="29">
        <f>MAX(0,MIN(AN300,$AQ300-SUMIF($C$4:$AP$4,"&lt;"&amp;AN$4,$C300:$AP300)))</f>
        <v/>
      </c>
      <c r="AP300" s="29">
        <f>ROUND(AN300-AO300,2)</f>
        <v/>
      </c>
      <c r="AQ300" s="29">
        <f>'Debt Payoff'!$C$19-(D300+I300+N300+S300+X300+AC300+AH300+AM300)</f>
        <v/>
      </c>
      <c r="AR300" s="29">
        <f>G300+L300+Q300+V300+AA300+AF300+AK300+AP300</f>
        <v/>
      </c>
      <c r="AS300" s="29">
        <f>D300+F300+I300+K300+N300+P300+S300+U300+X300+Z300+AC300+AE300+AH300+AJ300+AM300+AO300</f>
        <v/>
      </c>
      <c r="AT300" s="29">
        <f>(C300+H300+M300+R300+W300+AB300+AG300+AL300)-AR299</f>
        <v/>
      </c>
    </row>
    <row r="301">
      <c r="B301" t="n">
        <v>296</v>
      </c>
      <c r="C301" s="29">
        <f>N(G300)*(1+N('Debt Payoff'!$D$7)/12)</f>
        <v/>
      </c>
      <c r="D301" s="29">
        <f>MIN(C301,N('Debt Payoff'!$E$7))</f>
        <v/>
      </c>
      <c r="E301" s="29">
        <f>C301-D301</f>
        <v/>
      </c>
      <c r="F301" s="29">
        <f>MAX(0,MIN(E301,$AQ301-SUMIF($C$4:$AP$4,"&lt;"&amp;E$4,$C301:$AP301)))</f>
        <v/>
      </c>
      <c r="G301" s="29">
        <f>ROUND(E301-F301,2)</f>
        <v/>
      </c>
      <c r="H301" s="29">
        <f>N(L300)*(1+N('Debt Payoff'!$D$8)/12)</f>
        <v/>
      </c>
      <c r="I301" s="29">
        <f>MIN(H301,N('Debt Payoff'!$E$8))</f>
        <v/>
      </c>
      <c r="J301" s="29">
        <f>H301-I301</f>
        <v/>
      </c>
      <c r="K301" s="29">
        <f>MAX(0,MIN(J301,$AQ301-SUMIF($C$4:$AP$4,"&lt;"&amp;J$4,$C301:$AP301)))</f>
        <v/>
      </c>
      <c r="L301" s="29">
        <f>ROUND(J301-K301,2)</f>
        <v/>
      </c>
      <c r="M301" s="29">
        <f>N(Q300)*(1+N('Debt Payoff'!$D$9)/12)</f>
        <v/>
      </c>
      <c r="N301" s="29">
        <f>MIN(M301,N('Debt Payoff'!$E$9))</f>
        <v/>
      </c>
      <c r="O301" s="29">
        <f>M301-N301</f>
        <v/>
      </c>
      <c r="P301" s="29">
        <f>MAX(0,MIN(O301,$AQ301-SUMIF($C$4:$AP$4,"&lt;"&amp;O$4,$C301:$AP301)))</f>
        <v/>
      </c>
      <c r="Q301" s="29">
        <f>ROUND(O301-P301,2)</f>
        <v/>
      </c>
      <c r="R301" s="29">
        <f>N(V300)*(1+N('Debt Payoff'!$D$10)/12)</f>
        <v/>
      </c>
      <c r="S301" s="29">
        <f>MIN(R301,N('Debt Payoff'!$E$10))</f>
        <v/>
      </c>
      <c r="T301" s="29">
        <f>R301-S301</f>
        <v/>
      </c>
      <c r="U301" s="29">
        <f>MAX(0,MIN(T301,$AQ301-SUMIF($C$4:$AP$4,"&lt;"&amp;T$4,$C301:$AP301)))</f>
        <v/>
      </c>
      <c r="V301" s="29">
        <f>ROUND(T301-U301,2)</f>
        <v/>
      </c>
      <c r="W301" s="29">
        <f>N(AA300)*(1+N('Debt Payoff'!$D$11)/12)</f>
        <v/>
      </c>
      <c r="X301" s="29">
        <f>MIN(W301,N('Debt Payoff'!$E$11))</f>
        <v/>
      </c>
      <c r="Y301" s="29">
        <f>W301-X301</f>
        <v/>
      </c>
      <c r="Z301" s="29">
        <f>MAX(0,MIN(Y301,$AQ301-SUMIF($C$4:$AP$4,"&lt;"&amp;Y$4,$C301:$AP301)))</f>
        <v/>
      </c>
      <c r="AA301" s="29">
        <f>ROUND(Y301-Z301,2)</f>
        <v/>
      </c>
      <c r="AB301" s="29">
        <f>N(AF300)*(1+N('Debt Payoff'!$D$12)/12)</f>
        <v/>
      </c>
      <c r="AC301" s="29">
        <f>MIN(AB301,N('Debt Payoff'!$E$12))</f>
        <v/>
      </c>
      <c r="AD301" s="29">
        <f>AB301-AC301</f>
        <v/>
      </c>
      <c r="AE301" s="29">
        <f>MAX(0,MIN(AD301,$AQ301-SUMIF($C$4:$AP$4,"&lt;"&amp;AD$4,$C301:$AP301)))</f>
        <v/>
      </c>
      <c r="AF301" s="29">
        <f>ROUND(AD301-AE301,2)</f>
        <v/>
      </c>
      <c r="AG301" s="29">
        <f>N(AK300)*(1+N('Debt Payoff'!$D$13)/12)</f>
        <v/>
      </c>
      <c r="AH301" s="29">
        <f>MIN(AG301,N('Debt Payoff'!$E$13))</f>
        <v/>
      </c>
      <c r="AI301" s="29">
        <f>AG301-AH301</f>
        <v/>
      </c>
      <c r="AJ301" s="29">
        <f>MAX(0,MIN(AI301,$AQ301-SUMIF($C$4:$AP$4,"&lt;"&amp;AI$4,$C301:$AP301)))</f>
        <v/>
      </c>
      <c r="AK301" s="29">
        <f>ROUND(AI301-AJ301,2)</f>
        <v/>
      </c>
      <c r="AL301" s="29">
        <f>N(AP300)*(1+N('Debt Payoff'!$D$14)/12)</f>
        <v/>
      </c>
      <c r="AM301" s="29">
        <f>MIN(AL301,N('Debt Payoff'!$E$14))</f>
        <v/>
      </c>
      <c r="AN301" s="29">
        <f>AL301-AM301</f>
        <v/>
      </c>
      <c r="AO301" s="29">
        <f>MAX(0,MIN(AN301,$AQ301-SUMIF($C$4:$AP$4,"&lt;"&amp;AN$4,$C301:$AP301)))</f>
        <v/>
      </c>
      <c r="AP301" s="29">
        <f>ROUND(AN301-AO301,2)</f>
        <v/>
      </c>
      <c r="AQ301" s="29">
        <f>'Debt Payoff'!$C$19-(D301+I301+N301+S301+X301+AC301+AH301+AM301)</f>
        <v/>
      </c>
      <c r="AR301" s="29">
        <f>G301+L301+Q301+V301+AA301+AF301+AK301+AP301</f>
        <v/>
      </c>
      <c r="AS301" s="29">
        <f>D301+F301+I301+K301+N301+P301+S301+U301+X301+Z301+AC301+AE301+AH301+AJ301+AM301+AO301</f>
        <v/>
      </c>
      <c r="AT301" s="29">
        <f>(C301+H301+M301+R301+W301+AB301+AG301+AL301)-AR300</f>
        <v/>
      </c>
    </row>
    <row r="302">
      <c r="B302" t="n">
        <v>297</v>
      </c>
      <c r="C302" s="29">
        <f>N(G301)*(1+N('Debt Payoff'!$D$7)/12)</f>
        <v/>
      </c>
      <c r="D302" s="29">
        <f>MIN(C302,N('Debt Payoff'!$E$7))</f>
        <v/>
      </c>
      <c r="E302" s="29">
        <f>C302-D302</f>
        <v/>
      </c>
      <c r="F302" s="29">
        <f>MAX(0,MIN(E302,$AQ302-SUMIF($C$4:$AP$4,"&lt;"&amp;E$4,$C302:$AP302)))</f>
        <v/>
      </c>
      <c r="G302" s="29">
        <f>ROUND(E302-F302,2)</f>
        <v/>
      </c>
      <c r="H302" s="29">
        <f>N(L301)*(1+N('Debt Payoff'!$D$8)/12)</f>
        <v/>
      </c>
      <c r="I302" s="29">
        <f>MIN(H302,N('Debt Payoff'!$E$8))</f>
        <v/>
      </c>
      <c r="J302" s="29">
        <f>H302-I302</f>
        <v/>
      </c>
      <c r="K302" s="29">
        <f>MAX(0,MIN(J302,$AQ302-SUMIF($C$4:$AP$4,"&lt;"&amp;J$4,$C302:$AP302)))</f>
        <v/>
      </c>
      <c r="L302" s="29">
        <f>ROUND(J302-K302,2)</f>
        <v/>
      </c>
      <c r="M302" s="29">
        <f>N(Q301)*(1+N('Debt Payoff'!$D$9)/12)</f>
        <v/>
      </c>
      <c r="N302" s="29">
        <f>MIN(M302,N('Debt Payoff'!$E$9))</f>
        <v/>
      </c>
      <c r="O302" s="29">
        <f>M302-N302</f>
        <v/>
      </c>
      <c r="P302" s="29">
        <f>MAX(0,MIN(O302,$AQ302-SUMIF($C$4:$AP$4,"&lt;"&amp;O$4,$C302:$AP302)))</f>
        <v/>
      </c>
      <c r="Q302" s="29">
        <f>ROUND(O302-P302,2)</f>
        <v/>
      </c>
      <c r="R302" s="29">
        <f>N(V301)*(1+N('Debt Payoff'!$D$10)/12)</f>
        <v/>
      </c>
      <c r="S302" s="29">
        <f>MIN(R302,N('Debt Payoff'!$E$10))</f>
        <v/>
      </c>
      <c r="T302" s="29">
        <f>R302-S302</f>
        <v/>
      </c>
      <c r="U302" s="29">
        <f>MAX(0,MIN(T302,$AQ302-SUMIF($C$4:$AP$4,"&lt;"&amp;T$4,$C302:$AP302)))</f>
        <v/>
      </c>
      <c r="V302" s="29">
        <f>ROUND(T302-U302,2)</f>
        <v/>
      </c>
      <c r="W302" s="29">
        <f>N(AA301)*(1+N('Debt Payoff'!$D$11)/12)</f>
        <v/>
      </c>
      <c r="X302" s="29">
        <f>MIN(W302,N('Debt Payoff'!$E$11))</f>
        <v/>
      </c>
      <c r="Y302" s="29">
        <f>W302-X302</f>
        <v/>
      </c>
      <c r="Z302" s="29">
        <f>MAX(0,MIN(Y302,$AQ302-SUMIF($C$4:$AP$4,"&lt;"&amp;Y$4,$C302:$AP302)))</f>
        <v/>
      </c>
      <c r="AA302" s="29">
        <f>ROUND(Y302-Z302,2)</f>
        <v/>
      </c>
      <c r="AB302" s="29">
        <f>N(AF301)*(1+N('Debt Payoff'!$D$12)/12)</f>
        <v/>
      </c>
      <c r="AC302" s="29">
        <f>MIN(AB302,N('Debt Payoff'!$E$12))</f>
        <v/>
      </c>
      <c r="AD302" s="29">
        <f>AB302-AC302</f>
        <v/>
      </c>
      <c r="AE302" s="29">
        <f>MAX(0,MIN(AD302,$AQ302-SUMIF($C$4:$AP$4,"&lt;"&amp;AD$4,$C302:$AP302)))</f>
        <v/>
      </c>
      <c r="AF302" s="29">
        <f>ROUND(AD302-AE302,2)</f>
        <v/>
      </c>
      <c r="AG302" s="29">
        <f>N(AK301)*(1+N('Debt Payoff'!$D$13)/12)</f>
        <v/>
      </c>
      <c r="AH302" s="29">
        <f>MIN(AG302,N('Debt Payoff'!$E$13))</f>
        <v/>
      </c>
      <c r="AI302" s="29">
        <f>AG302-AH302</f>
        <v/>
      </c>
      <c r="AJ302" s="29">
        <f>MAX(0,MIN(AI302,$AQ302-SUMIF($C$4:$AP$4,"&lt;"&amp;AI$4,$C302:$AP302)))</f>
        <v/>
      </c>
      <c r="AK302" s="29">
        <f>ROUND(AI302-AJ302,2)</f>
        <v/>
      </c>
      <c r="AL302" s="29">
        <f>N(AP301)*(1+N('Debt Payoff'!$D$14)/12)</f>
        <v/>
      </c>
      <c r="AM302" s="29">
        <f>MIN(AL302,N('Debt Payoff'!$E$14))</f>
        <v/>
      </c>
      <c r="AN302" s="29">
        <f>AL302-AM302</f>
        <v/>
      </c>
      <c r="AO302" s="29">
        <f>MAX(0,MIN(AN302,$AQ302-SUMIF($C$4:$AP$4,"&lt;"&amp;AN$4,$C302:$AP302)))</f>
        <v/>
      </c>
      <c r="AP302" s="29">
        <f>ROUND(AN302-AO302,2)</f>
        <v/>
      </c>
      <c r="AQ302" s="29">
        <f>'Debt Payoff'!$C$19-(D302+I302+N302+S302+X302+AC302+AH302+AM302)</f>
        <v/>
      </c>
      <c r="AR302" s="29">
        <f>G302+L302+Q302+V302+AA302+AF302+AK302+AP302</f>
        <v/>
      </c>
      <c r="AS302" s="29">
        <f>D302+F302+I302+K302+N302+P302+S302+U302+X302+Z302+AC302+AE302+AH302+AJ302+AM302+AO302</f>
        <v/>
      </c>
      <c r="AT302" s="29">
        <f>(C302+H302+M302+R302+W302+AB302+AG302+AL302)-AR301</f>
        <v/>
      </c>
    </row>
    <row r="303">
      <c r="B303" t="n">
        <v>298</v>
      </c>
      <c r="C303" s="29">
        <f>N(G302)*(1+N('Debt Payoff'!$D$7)/12)</f>
        <v/>
      </c>
      <c r="D303" s="29">
        <f>MIN(C303,N('Debt Payoff'!$E$7))</f>
        <v/>
      </c>
      <c r="E303" s="29">
        <f>C303-D303</f>
        <v/>
      </c>
      <c r="F303" s="29">
        <f>MAX(0,MIN(E303,$AQ303-SUMIF($C$4:$AP$4,"&lt;"&amp;E$4,$C303:$AP303)))</f>
        <v/>
      </c>
      <c r="G303" s="29">
        <f>ROUND(E303-F303,2)</f>
        <v/>
      </c>
      <c r="H303" s="29">
        <f>N(L302)*(1+N('Debt Payoff'!$D$8)/12)</f>
        <v/>
      </c>
      <c r="I303" s="29">
        <f>MIN(H303,N('Debt Payoff'!$E$8))</f>
        <v/>
      </c>
      <c r="J303" s="29">
        <f>H303-I303</f>
        <v/>
      </c>
      <c r="K303" s="29">
        <f>MAX(0,MIN(J303,$AQ303-SUMIF($C$4:$AP$4,"&lt;"&amp;J$4,$C303:$AP303)))</f>
        <v/>
      </c>
      <c r="L303" s="29">
        <f>ROUND(J303-K303,2)</f>
        <v/>
      </c>
      <c r="M303" s="29">
        <f>N(Q302)*(1+N('Debt Payoff'!$D$9)/12)</f>
        <v/>
      </c>
      <c r="N303" s="29">
        <f>MIN(M303,N('Debt Payoff'!$E$9))</f>
        <v/>
      </c>
      <c r="O303" s="29">
        <f>M303-N303</f>
        <v/>
      </c>
      <c r="P303" s="29">
        <f>MAX(0,MIN(O303,$AQ303-SUMIF($C$4:$AP$4,"&lt;"&amp;O$4,$C303:$AP303)))</f>
        <v/>
      </c>
      <c r="Q303" s="29">
        <f>ROUND(O303-P303,2)</f>
        <v/>
      </c>
      <c r="R303" s="29">
        <f>N(V302)*(1+N('Debt Payoff'!$D$10)/12)</f>
        <v/>
      </c>
      <c r="S303" s="29">
        <f>MIN(R303,N('Debt Payoff'!$E$10))</f>
        <v/>
      </c>
      <c r="T303" s="29">
        <f>R303-S303</f>
        <v/>
      </c>
      <c r="U303" s="29">
        <f>MAX(0,MIN(T303,$AQ303-SUMIF($C$4:$AP$4,"&lt;"&amp;T$4,$C303:$AP303)))</f>
        <v/>
      </c>
      <c r="V303" s="29">
        <f>ROUND(T303-U303,2)</f>
        <v/>
      </c>
      <c r="W303" s="29">
        <f>N(AA302)*(1+N('Debt Payoff'!$D$11)/12)</f>
        <v/>
      </c>
      <c r="X303" s="29">
        <f>MIN(W303,N('Debt Payoff'!$E$11))</f>
        <v/>
      </c>
      <c r="Y303" s="29">
        <f>W303-X303</f>
        <v/>
      </c>
      <c r="Z303" s="29">
        <f>MAX(0,MIN(Y303,$AQ303-SUMIF($C$4:$AP$4,"&lt;"&amp;Y$4,$C303:$AP303)))</f>
        <v/>
      </c>
      <c r="AA303" s="29">
        <f>ROUND(Y303-Z303,2)</f>
        <v/>
      </c>
      <c r="AB303" s="29">
        <f>N(AF302)*(1+N('Debt Payoff'!$D$12)/12)</f>
        <v/>
      </c>
      <c r="AC303" s="29">
        <f>MIN(AB303,N('Debt Payoff'!$E$12))</f>
        <v/>
      </c>
      <c r="AD303" s="29">
        <f>AB303-AC303</f>
        <v/>
      </c>
      <c r="AE303" s="29">
        <f>MAX(0,MIN(AD303,$AQ303-SUMIF($C$4:$AP$4,"&lt;"&amp;AD$4,$C303:$AP303)))</f>
        <v/>
      </c>
      <c r="AF303" s="29">
        <f>ROUND(AD303-AE303,2)</f>
        <v/>
      </c>
      <c r="AG303" s="29">
        <f>N(AK302)*(1+N('Debt Payoff'!$D$13)/12)</f>
        <v/>
      </c>
      <c r="AH303" s="29">
        <f>MIN(AG303,N('Debt Payoff'!$E$13))</f>
        <v/>
      </c>
      <c r="AI303" s="29">
        <f>AG303-AH303</f>
        <v/>
      </c>
      <c r="AJ303" s="29">
        <f>MAX(0,MIN(AI303,$AQ303-SUMIF($C$4:$AP$4,"&lt;"&amp;AI$4,$C303:$AP303)))</f>
        <v/>
      </c>
      <c r="AK303" s="29">
        <f>ROUND(AI303-AJ303,2)</f>
        <v/>
      </c>
      <c r="AL303" s="29">
        <f>N(AP302)*(1+N('Debt Payoff'!$D$14)/12)</f>
        <v/>
      </c>
      <c r="AM303" s="29">
        <f>MIN(AL303,N('Debt Payoff'!$E$14))</f>
        <v/>
      </c>
      <c r="AN303" s="29">
        <f>AL303-AM303</f>
        <v/>
      </c>
      <c r="AO303" s="29">
        <f>MAX(0,MIN(AN303,$AQ303-SUMIF($C$4:$AP$4,"&lt;"&amp;AN$4,$C303:$AP303)))</f>
        <v/>
      </c>
      <c r="AP303" s="29">
        <f>ROUND(AN303-AO303,2)</f>
        <v/>
      </c>
      <c r="AQ303" s="29">
        <f>'Debt Payoff'!$C$19-(D303+I303+N303+S303+X303+AC303+AH303+AM303)</f>
        <v/>
      </c>
      <c r="AR303" s="29">
        <f>G303+L303+Q303+V303+AA303+AF303+AK303+AP303</f>
        <v/>
      </c>
      <c r="AS303" s="29">
        <f>D303+F303+I303+K303+N303+P303+S303+U303+X303+Z303+AC303+AE303+AH303+AJ303+AM303+AO303</f>
        <v/>
      </c>
      <c r="AT303" s="29">
        <f>(C303+H303+M303+R303+W303+AB303+AG303+AL303)-AR302</f>
        <v/>
      </c>
    </row>
    <row r="304">
      <c r="B304" t="n">
        <v>299</v>
      </c>
      <c r="C304" s="29">
        <f>N(G303)*(1+N('Debt Payoff'!$D$7)/12)</f>
        <v/>
      </c>
      <c r="D304" s="29">
        <f>MIN(C304,N('Debt Payoff'!$E$7))</f>
        <v/>
      </c>
      <c r="E304" s="29">
        <f>C304-D304</f>
        <v/>
      </c>
      <c r="F304" s="29">
        <f>MAX(0,MIN(E304,$AQ304-SUMIF($C$4:$AP$4,"&lt;"&amp;E$4,$C304:$AP304)))</f>
        <v/>
      </c>
      <c r="G304" s="29">
        <f>ROUND(E304-F304,2)</f>
        <v/>
      </c>
      <c r="H304" s="29">
        <f>N(L303)*(1+N('Debt Payoff'!$D$8)/12)</f>
        <v/>
      </c>
      <c r="I304" s="29">
        <f>MIN(H304,N('Debt Payoff'!$E$8))</f>
        <v/>
      </c>
      <c r="J304" s="29">
        <f>H304-I304</f>
        <v/>
      </c>
      <c r="K304" s="29">
        <f>MAX(0,MIN(J304,$AQ304-SUMIF($C$4:$AP$4,"&lt;"&amp;J$4,$C304:$AP304)))</f>
        <v/>
      </c>
      <c r="L304" s="29">
        <f>ROUND(J304-K304,2)</f>
        <v/>
      </c>
      <c r="M304" s="29">
        <f>N(Q303)*(1+N('Debt Payoff'!$D$9)/12)</f>
        <v/>
      </c>
      <c r="N304" s="29">
        <f>MIN(M304,N('Debt Payoff'!$E$9))</f>
        <v/>
      </c>
      <c r="O304" s="29">
        <f>M304-N304</f>
        <v/>
      </c>
      <c r="P304" s="29">
        <f>MAX(0,MIN(O304,$AQ304-SUMIF($C$4:$AP$4,"&lt;"&amp;O$4,$C304:$AP304)))</f>
        <v/>
      </c>
      <c r="Q304" s="29">
        <f>ROUND(O304-P304,2)</f>
        <v/>
      </c>
      <c r="R304" s="29">
        <f>N(V303)*(1+N('Debt Payoff'!$D$10)/12)</f>
        <v/>
      </c>
      <c r="S304" s="29">
        <f>MIN(R304,N('Debt Payoff'!$E$10))</f>
        <v/>
      </c>
      <c r="T304" s="29">
        <f>R304-S304</f>
        <v/>
      </c>
      <c r="U304" s="29">
        <f>MAX(0,MIN(T304,$AQ304-SUMIF($C$4:$AP$4,"&lt;"&amp;T$4,$C304:$AP304)))</f>
        <v/>
      </c>
      <c r="V304" s="29">
        <f>ROUND(T304-U304,2)</f>
        <v/>
      </c>
      <c r="W304" s="29">
        <f>N(AA303)*(1+N('Debt Payoff'!$D$11)/12)</f>
        <v/>
      </c>
      <c r="X304" s="29">
        <f>MIN(W304,N('Debt Payoff'!$E$11))</f>
        <v/>
      </c>
      <c r="Y304" s="29">
        <f>W304-X304</f>
        <v/>
      </c>
      <c r="Z304" s="29">
        <f>MAX(0,MIN(Y304,$AQ304-SUMIF($C$4:$AP$4,"&lt;"&amp;Y$4,$C304:$AP304)))</f>
        <v/>
      </c>
      <c r="AA304" s="29">
        <f>ROUND(Y304-Z304,2)</f>
        <v/>
      </c>
      <c r="AB304" s="29">
        <f>N(AF303)*(1+N('Debt Payoff'!$D$12)/12)</f>
        <v/>
      </c>
      <c r="AC304" s="29">
        <f>MIN(AB304,N('Debt Payoff'!$E$12))</f>
        <v/>
      </c>
      <c r="AD304" s="29">
        <f>AB304-AC304</f>
        <v/>
      </c>
      <c r="AE304" s="29">
        <f>MAX(0,MIN(AD304,$AQ304-SUMIF($C$4:$AP$4,"&lt;"&amp;AD$4,$C304:$AP304)))</f>
        <v/>
      </c>
      <c r="AF304" s="29">
        <f>ROUND(AD304-AE304,2)</f>
        <v/>
      </c>
      <c r="AG304" s="29">
        <f>N(AK303)*(1+N('Debt Payoff'!$D$13)/12)</f>
        <v/>
      </c>
      <c r="AH304" s="29">
        <f>MIN(AG304,N('Debt Payoff'!$E$13))</f>
        <v/>
      </c>
      <c r="AI304" s="29">
        <f>AG304-AH304</f>
        <v/>
      </c>
      <c r="AJ304" s="29">
        <f>MAX(0,MIN(AI304,$AQ304-SUMIF($C$4:$AP$4,"&lt;"&amp;AI$4,$C304:$AP304)))</f>
        <v/>
      </c>
      <c r="AK304" s="29">
        <f>ROUND(AI304-AJ304,2)</f>
        <v/>
      </c>
      <c r="AL304" s="29">
        <f>N(AP303)*(1+N('Debt Payoff'!$D$14)/12)</f>
        <v/>
      </c>
      <c r="AM304" s="29">
        <f>MIN(AL304,N('Debt Payoff'!$E$14))</f>
        <v/>
      </c>
      <c r="AN304" s="29">
        <f>AL304-AM304</f>
        <v/>
      </c>
      <c r="AO304" s="29">
        <f>MAX(0,MIN(AN304,$AQ304-SUMIF($C$4:$AP$4,"&lt;"&amp;AN$4,$C304:$AP304)))</f>
        <v/>
      </c>
      <c r="AP304" s="29">
        <f>ROUND(AN304-AO304,2)</f>
        <v/>
      </c>
      <c r="AQ304" s="29">
        <f>'Debt Payoff'!$C$19-(D304+I304+N304+S304+X304+AC304+AH304+AM304)</f>
        <v/>
      </c>
      <c r="AR304" s="29">
        <f>G304+L304+Q304+V304+AA304+AF304+AK304+AP304</f>
        <v/>
      </c>
      <c r="AS304" s="29">
        <f>D304+F304+I304+K304+N304+P304+S304+U304+X304+Z304+AC304+AE304+AH304+AJ304+AM304+AO304</f>
        <v/>
      </c>
      <c r="AT304" s="29">
        <f>(C304+H304+M304+R304+W304+AB304+AG304+AL304)-AR303</f>
        <v/>
      </c>
    </row>
    <row r="305">
      <c r="B305" t="n">
        <v>300</v>
      </c>
      <c r="C305" s="29">
        <f>N(G304)*(1+N('Debt Payoff'!$D$7)/12)</f>
        <v/>
      </c>
      <c r="D305" s="29">
        <f>MIN(C305,N('Debt Payoff'!$E$7))</f>
        <v/>
      </c>
      <c r="E305" s="29">
        <f>C305-D305</f>
        <v/>
      </c>
      <c r="F305" s="29">
        <f>MAX(0,MIN(E305,$AQ305-SUMIF($C$4:$AP$4,"&lt;"&amp;E$4,$C305:$AP305)))</f>
        <v/>
      </c>
      <c r="G305" s="29">
        <f>ROUND(E305-F305,2)</f>
        <v/>
      </c>
      <c r="H305" s="29">
        <f>N(L304)*(1+N('Debt Payoff'!$D$8)/12)</f>
        <v/>
      </c>
      <c r="I305" s="29">
        <f>MIN(H305,N('Debt Payoff'!$E$8))</f>
        <v/>
      </c>
      <c r="J305" s="29">
        <f>H305-I305</f>
        <v/>
      </c>
      <c r="K305" s="29">
        <f>MAX(0,MIN(J305,$AQ305-SUMIF($C$4:$AP$4,"&lt;"&amp;J$4,$C305:$AP305)))</f>
        <v/>
      </c>
      <c r="L305" s="29">
        <f>ROUND(J305-K305,2)</f>
        <v/>
      </c>
      <c r="M305" s="29">
        <f>N(Q304)*(1+N('Debt Payoff'!$D$9)/12)</f>
        <v/>
      </c>
      <c r="N305" s="29">
        <f>MIN(M305,N('Debt Payoff'!$E$9))</f>
        <v/>
      </c>
      <c r="O305" s="29">
        <f>M305-N305</f>
        <v/>
      </c>
      <c r="P305" s="29">
        <f>MAX(0,MIN(O305,$AQ305-SUMIF($C$4:$AP$4,"&lt;"&amp;O$4,$C305:$AP305)))</f>
        <v/>
      </c>
      <c r="Q305" s="29">
        <f>ROUND(O305-P305,2)</f>
        <v/>
      </c>
      <c r="R305" s="29">
        <f>N(V304)*(1+N('Debt Payoff'!$D$10)/12)</f>
        <v/>
      </c>
      <c r="S305" s="29">
        <f>MIN(R305,N('Debt Payoff'!$E$10))</f>
        <v/>
      </c>
      <c r="T305" s="29">
        <f>R305-S305</f>
        <v/>
      </c>
      <c r="U305" s="29">
        <f>MAX(0,MIN(T305,$AQ305-SUMIF($C$4:$AP$4,"&lt;"&amp;T$4,$C305:$AP305)))</f>
        <v/>
      </c>
      <c r="V305" s="29">
        <f>ROUND(T305-U305,2)</f>
        <v/>
      </c>
      <c r="W305" s="29">
        <f>N(AA304)*(1+N('Debt Payoff'!$D$11)/12)</f>
        <v/>
      </c>
      <c r="X305" s="29">
        <f>MIN(W305,N('Debt Payoff'!$E$11))</f>
        <v/>
      </c>
      <c r="Y305" s="29">
        <f>W305-X305</f>
        <v/>
      </c>
      <c r="Z305" s="29">
        <f>MAX(0,MIN(Y305,$AQ305-SUMIF($C$4:$AP$4,"&lt;"&amp;Y$4,$C305:$AP305)))</f>
        <v/>
      </c>
      <c r="AA305" s="29">
        <f>ROUND(Y305-Z305,2)</f>
        <v/>
      </c>
      <c r="AB305" s="29">
        <f>N(AF304)*(1+N('Debt Payoff'!$D$12)/12)</f>
        <v/>
      </c>
      <c r="AC305" s="29">
        <f>MIN(AB305,N('Debt Payoff'!$E$12))</f>
        <v/>
      </c>
      <c r="AD305" s="29">
        <f>AB305-AC305</f>
        <v/>
      </c>
      <c r="AE305" s="29">
        <f>MAX(0,MIN(AD305,$AQ305-SUMIF($C$4:$AP$4,"&lt;"&amp;AD$4,$C305:$AP305)))</f>
        <v/>
      </c>
      <c r="AF305" s="29">
        <f>ROUND(AD305-AE305,2)</f>
        <v/>
      </c>
      <c r="AG305" s="29">
        <f>N(AK304)*(1+N('Debt Payoff'!$D$13)/12)</f>
        <v/>
      </c>
      <c r="AH305" s="29">
        <f>MIN(AG305,N('Debt Payoff'!$E$13))</f>
        <v/>
      </c>
      <c r="AI305" s="29">
        <f>AG305-AH305</f>
        <v/>
      </c>
      <c r="AJ305" s="29">
        <f>MAX(0,MIN(AI305,$AQ305-SUMIF($C$4:$AP$4,"&lt;"&amp;AI$4,$C305:$AP305)))</f>
        <v/>
      </c>
      <c r="AK305" s="29">
        <f>ROUND(AI305-AJ305,2)</f>
        <v/>
      </c>
      <c r="AL305" s="29">
        <f>N(AP304)*(1+N('Debt Payoff'!$D$14)/12)</f>
        <v/>
      </c>
      <c r="AM305" s="29">
        <f>MIN(AL305,N('Debt Payoff'!$E$14))</f>
        <v/>
      </c>
      <c r="AN305" s="29">
        <f>AL305-AM305</f>
        <v/>
      </c>
      <c r="AO305" s="29">
        <f>MAX(0,MIN(AN305,$AQ305-SUMIF($C$4:$AP$4,"&lt;"&amp;AN$4,$C305:$AP305)))</f>
        <v/>
      </c>
      <c r="AP305" s="29">
        <f>ROUND(AN305-AO305,2)</f>
        <v/>
      </c>
      <c r="AQ305" s="29">
        <f>'Debt Payoff'!$C$19-(D305+I305+N305+S305+X305+AC305+AH305+AM305)</f>
        <v/>
      </c>
      <c r="AR305" s="29">
        <f>G305+L305+Q305+V305+AA305+AF305+AK305+AP305</f>
        <v/>
      </c>
      <c r="AS305" s="29">
        <f>D305+F305+I305+K305+N305+P305+S305+U305+X305+Z305+AC305+AE305+AH305+AJ305+AM305+AO305</f>
        <v/>
      </c>
      <c r="AT305" s="29">
        <f>(C305+H305+M305+R305+W305+AB305+AG305+AL305)-AR304</f>
        <v/>
      </c>
    </row>
    <row r="306">
      <c r="B306" t="n">
        <v>301</v>
      </c>
      <c r="C306" s="29">
        <f>N(G305)*(1+N('Debt Payoff'!$D$7)/12)</f>
        <v/>
      </c>
      <c r="D306" s="29">
        <f>MIN(C306,N('Debt Payoff'!$E$7))</f>
        <v/>
      </c>
      <c r="E306" s="29">
        <f>C306-D306</f>
        <v/>
      </c>
      <c r="F306" s="29">
        <f>MAX(0,MIN(E306,$AQ306-SUMIF($C$4:$AP$4,"&lt;"&amp;E$4,$C306:$AP306)))</f>
        <v/>
      </c>
      <c r="G306" s="29">
        <f>ROUND(E306-F306,2)</f>
        <v/>
      </c>
      <c r="H306" s="29">
        <f>N(L305)*(1+N('Debt Payoff'!$D$8)/12)</f>
        <v/>
      </c>
      <c r="I306" s="29">
        <f>MIN(H306,N('Debt Payoff'!$E$8))</f>
        <v/>
      </c>
      <c r="J306" s="29">
        <f>H306-I306</f>
        <v/>
      </c>
      <c r="K306" s="29">
        <f>MAX(0,MIN(J306,$AQ306-SUMIF($C$4:$AP$4,"&lt;"&amp;J$4,$C306:$AP306)))</f>
        <v/>
      </c>
      <c r="L306" s="29">
        <f>ROUND(J306-K306,2)</f>
        <v/>
      </c>
      <c r="M306" s="29">
        <f>N(Q305)*(1+N('Debt Payoff'!$D$9)/12)</f>
        <v/>
      </c>
      <c r="N306" s="29">
        <f>MIN(M306,N('Debt Payoff'!$E$9))</f>
        <v/>
      </c>
      <c r="O306" s="29">
        <f>M306-N306</f>
        <v/>
      </c>
      <c r="P306" s="29">
        <f>MAX(0,MIN(O306,$AQ306-SUMIF($C$4:$AP$4,"&lt;"&amp;O$4,$C306:$AP306)))</f>
        <v/>
      </c>
      <c r="Q306" s="29">
        <f>ROUND(O306-P306,2)</f>
        <v/>
      </c>
      <c r="R306" s="29">
        <f>N(V305)*(1+N('Debt Payoff'!$D$10)/12)</f>
        <v/>
      </c>
      <c r="S306" s="29">
        <f>MIN(R306,N('Debt Payoff'!$E$10))</f>
        <v/>
      </c>
      <c r="T306" s="29">
        <f>R306-S306</f>
        <v/>
      </c>
      <c r="U306" s="29">
        <f>MAX(0,MIN(T306,$AQ306-SUMIF($C$4:$AP$4,"&lt;"&amp;T$4,$C306:$AP306)))</f>
        <v/>
      </c>
      <c r="V306" s="29">
        <f>ROUND(T306-U306,2)</f>
        <v/>
      </c>
      <c r="W306" s="29">
        <f>N(AA305)*(1+N('Debt Payoff'!$D$11)/12)</f>
        <v/>
      </c>
      <c r="X306" s="29">
        <f>MIN(W306,N('Debt Payoff'!$E$11))</f>
        <v/>
      </c>
      <c r="Y306" s="29">
        <f>W306-X306</f>
        <v/>
      </c>
      <c r="Z306" s="29">
        <f>MAX(0,MIN(Y306,$AQ306-SUMIF($C$4:$AP$4,"&lt;"&amp;Y$4,$C306:$AP306)))</f>
        <v/>
      </c>
      <c r="AA306" s="29">
        <f>ROUND(Y306-Z306,2)</f>
        <v/>
      </c>
      <c r="AB306" s="29">
        <f>N(AF305)*(1+N('Debt Payoff'!$D$12)/12)</f>
        <v/>
      </c>
      <c r="AC306" s="29">
        <f>MIN(AB306,N('Debt Payoff'!$E$12))</f>
        <v/>
      </c>
      <c r="AD306" s="29">
        <f>AB306-AC306</f>
        <v/>
      </c>
      <c r="AE306" s="29">
        <f>MAX(0,MIN(AD306,$AQ306-SUMIF($C$4:$AP$4,"&lt;"&amp;AD$4,$C306:$AP306)))</f>
        <v/>
      </c>
      <c r="AF306" s="29">
        <f>ROUND(AD306-AE306,2)</f>
        <v/>
      </c>
      <c r="AG306" s="29">
        <f>N(AK305)*(1+N('Debt Payoff'!$D$13)/12)</f>
        <v/>
      </c>
      <c r="AH306" s="29">
        <f>MIN(AG306,N('Debt Payoff'!$E$13))</f>
        <v/>
      </c>
      <c r="AI306" s="29">
        <f>AG306-AH306</f>
        <v/>
      </c>
      <c r="AJ306" s="29">
        <f>MAX(0,MIN(AI306,$AQ306-SUMIF($C$4:$AP$4,"&lt;"&amp;AI$4,$C306:$AP306)))</f>
        <v/>
      </c>
      <c r="AK306" s="29">
        <f>ROUND(AI306-AJ306,2)</f>
        <v/>
      </c>
      <c r="AL306" s="29">
        <f>N(AP305)*(1+N('Debt Payoff'!$D$14)/12)</f>
        <v/>
      </c>
      <c r="AM306" s="29">
        <f>MIN(AL306,N('Debt Payoff'!$E$14))</f>
        <v/>
      </c>
      <c r="AN306" s="29">
        <f>AL306-AM306</f>
        <v/>
      </c>
      <c r="AO306" s="29">
        <f>MAX(0,MIN(AN306,$AQ306-SUMIF($C$4:$AP$4,"&lt;"&amp;AN$4,$C306:$AP306)))</f>
        <v/>
      </c>
      <c r="AP306" s="29">
        <f>ROUND(AN306-AO306,2)</f>
        <v/>
      </c>
      <c r="AQ306" s="29">
        <f>'Debt Payoff'!$C$19-(D306+I306+N306+S306+X306+AC306+AH306+AM306)</f>
        <v/>
      </c>
      <c r="AR306" s="29">
        <f>G306+L306+Q306+V306+AA306+AF306+AK306+AP306</f>
        <v/>
      </c>
      <c r="AS306" s="29">
        <f>D306+F306+I306+K306+N306+P306+S306+U306+X306+Z306+AC306+AE306+AH306+AJ306+AM306+AO306</f>
        <v/>
      </c>
      <c r="AT306" s="29">
        <f>(C306+H306+M306+R306+W306+AB306+AG306+AL306)-AR305</f>
        <v/>
      </c>
    </row>
    <row r="307">
      <c r="B307" t="n">
        <v>302</v>
      </c>
      <c r="C307" s="29">
        <f>N(G306)*(1+N('Debt Payoff'!$D$7)/12)</f>
        <v/>
      </c>
      <c r="D307" s="29">
        <f>MIN(C307,N('Debt Payoff'!$E$7))</f>
        <v/>
      </c>
      <c r="E307" s="29">
        <f>C307-D307</f>
        <v/>
      </c>
      <c r="F307" s="29">
        <f>MAX(0,MIN(E307,$AQ307-SUMIF($C$4:$AP$4,"&lt;"&amp;E$4,$C307:$AP307)))</f>
        <v/>
      </c>
      <c r="G307" s="29">
        <f>ROUND(E307-F307,2)</f>
        <v/>
      </c>
      <c r="H307" s="29">
        <f>N(L306)*(1+N('Debt Payoff'!$D$8)/12)</f>
        <v/>
      </c>
      <c r="I307" s="29">
        <f>MIN(H307,N('Debt Payoff'!$E$8))</f>
        <v/>
      </c>
      <c r="J307" s="29">
        <f>H307-I307</f>
        <v/>
      </c>
      <c r="K307" s="29">
        <f>MAX(0,MIN(J307,$AQ307-SUMIF($C$4:$AP$4,"&lt;"&amp;J$4,$C307:$AP307)))</f>
        <v/>
      </c>
      <c r="L307" s="29">
        <f>ROUND(J307-K307,2)</f>
        <v/>
      </c>
      <c r="M307" s="29">
        <f>N(Q306)*(1+N('Debt Payoff'!$D$9)/12)</f>
        <v/>
      </c>
      <c r="N307" s="29">
        <f>MIN(M307,N('Debt Payoff'!$E$9))</f>
        <v/>
      </c>
      <c r="O307" s="29">
        <f>M307-N307</f>
        <v/>
      </c>
      <c r="P307" s="29">
        <f>MAX(0,MIN(O307,$AQ307-SUMIF($C$4:$AP$4,"&lt;"&amp;O$4,$C307:$AP307)))</f>
        <v/>
      </c>
      <c r="Q307" s="29">
        <f>ROUND(O307-P307,2)</f>
        <v/>
      </c>
      <c r="R307" s="29">
        <f>N(V306)*(1+N('Debt Payoff'!$D$10)/12)</f>
        <v/>
      </c>
      <c r="S307" s="29">
        <f>MIN(R307,N('Debt Payoff'!$E$10))</f>
        <v/>
      </c>
      <c r="T307" s="29">
        <f>R307-S307</f>
        <v/>
      </c>
      <c r="U307" s="29">
        <f>MAX(0,MIN(T307,$AQ307-SUMIF($C$4:$AP$4,"&lt;"&amp;T$4,$C307:$AP307)))</f>
        <v/>
      </c>
      <c r="V307" s="29">
        <f>ROUND(T307-U307,2)</f>
        <v/>
      </c>
      <c r="W307" s="29">
        <f>N(AA306)*(1+N('Debt Payoff'!$D$11)/12)</f>
        <v/>
      </c>
      <c r="X307" s="29">
        <f>MIN(W307,N('Debt Payoff'!$E$11))</f>
        <v/>
      </c>
      <c r="Y307" s="29">
        <f>W307-X307</f>
        <v/>
      </c>
      <c r="Z307" s="29">
        <f>MAX(0,MIN(Y307,$AQ307-SUMIF($C$4:$AP$4,"&lt;"&amp;Y$4,$C307:$AP307)))</f>
        <v/>
      </c>
      <c r="AA307" s="29">
        <f>ROUND(Y307-Z307,2)</f>
        <v/>
      </c>
      <c r="AB307" s="29">
        <f>N(AF306)*(1+N('Debt Payoff'!$D$12)/12)</f>
        <v/>
      </c>
      <c r="AC307" s="29">
        <f>MIN(AB307,N('Debt Payoff'!$E$12))</f>
        <v/>
      </c>
      <c r="AD307" s="29">
        <f>AB307-AC307</f>
        <v/>
      </c>
      <c r="AE307" s="29">
        <f>MAX(0,MIN(AD307,$AQ307-SUMIF($C$4:$AP$4,"&lt;"&amp;AD$4,$C307:$AP307)))</f>
        <v/>
      </c>
      <c r="AF307" s="29">
        <f>ROUND(AD307-AE307,2)</f>
        <v/>
      </c>
      <c r="AG307" s="29">
        <f>N(AK306)*(1+N('Debt Payoff'!$D$13)/12)</f>
        <v/>
      </c>
      <c r="AH307" s="29">
        <f>MIN(AG307,N('Debt Payoff'!$E$13))</f>
        <v/>
      </c>
      <c r="AI307" s="29">
        <f>AG307-AH307</f>
        <v/>
      </c>
      <c r="AJ307" s="29">
        <f>MAX(0,MIN(AI307,$AQ307-SUMIF($C$4:$AP$4,"&lt;"&amp;AI$4,$C307:$AP307)))</f>
        <v/>
      </c>
      <c r="AK307" s="29">
        <f>ROUND(AI307-AJ307,2)</f>
        <v/>
      </c>
      <c r="AL307" s="29">
        <f>N(AP306)*(1+N('Debt Payoff'!$D$14)/12)</f>
        <v/>
      </c>
      <c r="AM307" s="29">
        <f>MIN(AL307,N('Debt Payoff'!$E$14))</f>
        <v/>
      </c>
      <c r="AN307" s="29">
        <f>AL307-AM307</f>
        <v/>
      </c>
      <c r="AO307" s="29">
        <f>MAX(0,MIN(AN307,$AQ307-SUMIF($C$4:$AP$4,"&lt;"&amp;AN$4,$C307:$AP307)))</f>
        <v/>
      </c>
      <c r="AP307" s="29">
        <f>ROUND(AN307-AO307,2)</f>
        <v/>
      </c>
      <c r="AQ307" s="29">
        <f>'Debt Payoff'!$C$19-(D307+I307+N307+S307+X307+AC307+AH307+AM307)</f>
        <v/>
      </c>
      <c r="AR307" s="29">
        <f>G307+L307+Q307+V307+AA307+AF307+AK307+AP307</f>
        <v/>
      </c>
      <c r="AS307" s="29">
        <f>D307+F307+I307+K307+N307+P307+S307+U307+X307+Z307+AC307+AE307+AH307+AJ307+AM307+AO307</f>
        <v/>
      </c>
      <c r="AT307" s="29">
        <f>(C307+H307+M307+R307+W307+AB307+AG307+AL307)-AR306</f>
        <v/>
      </c>
    </row>
    <row r="308">
      <c r="B308" t="n">
        <v>303</v>
      </c>
      <c r="C308" s="29">
        <f>N(G307)*(1+N('Debt Payoff'!$D$7)/12)</f>
        <v/>
      </c>
      <c r="D308" s="29">
        <f>MIN(C308,N('Debt Payoff'!$E$7))</f>
        <v/>
      </c>
      <c r="E308" s="29">
        <f>C308-D308</f>
        <v/>
      </c>
      <c r="F308" s="29">
        <f>MAX(0,MIN(E308,$AQ308-SUMIF($C$4:$AP$4,"&lt;"&amp;E$4,$C308:$AP308)))</f>
        <v/>
      </c>
      <c r="G308" s="29">
        <f>ROUND(E308-F308,2)</f>
        <v/>
      </c>
      <c r="H308" s="29">
        <f>N(L307)*(1+N('Debt Payoff'!$D$8)/12)</f>
        <v/>
      </c>
      <c r="I308" s="29">
        <f>MIN(H308,N('Debt Payoff'!$E$8))</f>
        <v/>
      </c>
      <c r="J308" s="29">
        <f>H308-I308</f>
        <v/>
      </c>
      <c r="K308" s="29">
        <f>MAX(0,MIN(J308,$AQ308-SUMIF($C$4:$AP$4,"&lt;"&amp;J$4,$C308:$AP308)))</f>
        <v/>
      </c>
      <c r="L308" s="29">
        <f>ROUND(J308-K308,2)</f>
        <v/>
      </c>
      <c r="M308" s="29">
        <f>N(Q307)*(1+N('Debt Payoff'!$D$9)/12)</f>
        <v/>
      </c>
      <c r="N308" s="29">
        <f>MIN(M308,N('Debt Payoff'!$E$9))</f>
        <v/>
      </c>
      <c r="O308" s="29">
        <f>M308-N308</f>
        <v/>
      </c>
      <c r="P308" s="29">
        <f>MAX(0,MIN(O308,$AQ308-SUMIF($C$4:$AP$4,"&lt;"&amp;O$4,$C308:$AP308)))</f>
        <v/>
      </c>
      <c r="Q308" s="29">
        <f>ROUND(O308-P308,2)</f>
        <v/>
      </c>
      <c r="R308" s="29">
        <f>N(V307)*(1+N('Debt Payoff'!$D$10)/12)</f>
        <v/>
      </c>
      <c r="S308" s="29">
        <f>MIN(R308,N('Debt Payoff'!$E$10))</f>
        <v/>
      </c>
      <c r="T308" s="29">
        <f>R308-S308</f>
        <v/>
      </c>
      <c r="U308" s="29">
        <f>MAX(0,MIN(T308,$AQ308-SUMIF($C$4:$AP$4,"&lt;"&amp;T$4,$C308:$AP308)))</f>
        <v/>
      </c>
      <c r="V308" s="29">
        <f>ROUND(T308-U308,2)</f>
        <v/>
      </c>
      <c r="W308" s="29">
        <f>N(AA307)*(1+N('Debt Payoff'!$D$11)/12)</f>
        <v/>
      </c>
      <c r="X308" s="29">
        <f>MIN(W308,N('Debt Payoff'!$E$11))</f>
        <v/>
      </c>
      <c r="Y308" s="29">
        <f>W308-X308</f>
        <v/>
      </c>
      <c r="Z308" s="29">
        <f>MAX(0,MIN(Y308,$AQ308-SUMIF($C$4:$AP$4,"&lt;"&amp;Y$4,$C308:$AP308)))</f>
        <v/>
      </c>
      <c r="AA308" s="29">
        <f>ROUND(Y308-Z308,2)</f>
        <v/>
      </c>
      <c r="AB308" s="29">
        <f>N(AF307)*(1+N('Debt Payoff'!$D$12)/12)</f>
        <v/>
      </c>
      <c r="AC308" s="29">
        <f>MIN(AB308,N('Debt Payoff'!$E$12))</f>
        <v/>
      </c>
      <c r="AD308" s="29">
        <f>AB308-AC308</f>
        <v/>
      </c>
      <c r="AE308" s="29">
        <f>MAX(0,MIN(AD308,$AQ308-SUMIF($C$4:$AP$4,"&lt;"&amp;AD$4,$C308:$AP308)))</f>
        <v/>
      </c>
      <c r="AF308" s="29">
        <f>ROUND(AD308-AE308,2)</f>
        <v/>
      </c>
      <c r="AG308" s="29">
        <f>N(AK307)*(1+N('Debt Payoff'!$D$13)/12)</f>
        <v/>
      </c>
      <c r="AH308" s="29">
        <f>MIN(AG308,N('Debt Payoff'!$E$13))</f>
        <v/>
      </c>
      <c r="AI308" s="29">
        <f>AG308-AH308</f>
        <v/>
      </c>
      <c r="AJ308" s="29">
        <f>MAX(0,MIN(AI308,$AQ308-SUMIF($C$4:$AP$4,"&lt;"&amp;AI$4,$C308:$AP308)))</f>
        <v/>
      </c>
      <c r="AK308" s="29">
        <f>ROUND(AI308-AJ308,2)</f>
        <v/>
      </c>
      <c r="AL308" s="29">
        <f>N(AP307)*(1+N('Debt Payoff'!$D$14)/12)</f>
        <v/>
      </c>
      <c r="AM308" s="29">
        <f>MIN(AL308,N('Debt Payoff'!$E$14))</f>
        <v/>
      </c>
      <c r="AN308" s="29">
        <f>AL308-AM308</f>
        <v/>
      </c>
      <c r="AO308" s="29">
        <f>MAX(0,MIN(AN308,$AQ308-SUMIF($C$4:$AP$4,"&lt;"&amp;AN$4,$C308:$AP308)))</f>
        <v/>
      </c>
      <c r="AP308" s="29">
        <f>ROUND(AN308-AO308,2)</f>
        <v/>
      </c>
      <c r="AQ308" s="29">
        <f>'Debt Payoff'!$C$19-(D308+I308+N308+S308+X308+AC308+AH308+AM308)</f>
        <v/>
      </c>
      <c r="AR308" s="29">
        <f>G308+L308+Q308+V308+AA308+AF308+AK308+AP308</f>
        <v/>
      </c>
      <c r="AS308" s="29">
        <f>D308+F308+I308+K308+N308+P308+S308+U308+X308+Z308+AC308+AE308+AH308+AJ308+AM308+AO308</f>
        <v/>
      </c>
      <c r="AT308" s="29">
        <f>(C308+H308+M308+R308+W308+AB308+AG308+AL308)-AR307</f>
        <v/>
      </c>
    </row>
    <row r="309">
      <c r="B309" t="n">
        <v>304</v>
      </c>
      <c r="C309" s="29">
        <f>N(G308)*(1+N('Debt Payoff'!$D$7)/12)</f>
        <v/>
      </c>
      <c r="D309" s="29">
        <f>MIN(C309,N('Debt Payoff'!$E$7))</f>
        <v/>
      </c>
      <c r="E309" s="29">
        <f>C309-D309</f>
        <v/>
      </c>
      <c r="F309" s="29">
        <f>MAX(0,MIN(E309,$AQ309-SUMIF($C$4:$AP$4,"&lt;"&amp;E$4,$C309:$AP309)))</f>
        <v/>
      </c>
      <c r="G309" s="29">
        <f>ROUND(E309-F309,2)</f>
        <v/>
      </c>
      <c r="H309" s="29">
        <f>N(L308)*(1+N('Debt Payoff'!$D$8)/12)</f>
        <v/>
      </c>
      <c r="I309" s="29">
        <f>MIN(H309,N('Debt Payoff'!$E$8))</f>
        <v/>
      </c>
      <c r="J309" s="29">
        <f>H309-I309</f>
        <v/>
      </c>
      <c r="K309" s="29">
        <f>MAX(0,MIN(J309,$AQ309-SUMIF($C$4:$AP$4,"&lt;"&amp;J$4,$C309:$AP309)))</f>
        <v/>
      </c>
      <c r="L309" s="29">
        <f>ROUND(J309-K309,2)</f>
        <v/>
      </c>
      <c r="M309" s="29">
        <f>N(Q308)*(1+N('Debt Payoff'!$D$9)/12)</f>
        <v/>
      </c>
      <c r="N309" s="29">
        <f>MIN(M309,N('Debt Payoff'!$E$9))</f>
        <v/>
      </c>
      <c r="O309" s="29">
        <f>M309-N309</f>
        <v/>
      </c>
      <c r="P309" s="29">
        <f>MAX(0,MIN(O309,$AQ309-SUMIF($C$4:$AP$4,"&lt;"&amp;O$4,$C309:$AP309)))</f>
        <v/>
      </c>
      <c r="Q309" s="29">
        <f>ROUND(O309-P309,2)</f>
        <v/>
      </c>
      <c r="R309" s="29">
        <f>N(V308)*(1+N('Debt Payoff'!$D$10)/12)</f>
        <v/>
      </c>
      <c r="S309" s="29">
        <f>MIN(R309,N('Debt Payoff'!$E$10))</f>
        <v/>
      </c>
      <c r="T309" s="29">
        <f>R309-S309</f>
        <v/>
      </c>
      <c r="U309" s="29">
        <f>MAX(0,MIN(T309,$AQ309-SUMIF($C$4:$AP$4,"&lt;"&amp;T$4,$C309:$AP309)))</f>
        <v/>
      </c>
      <c r="V309" s="29">
        <f>ROUND(T309-U309,2)</f>
        <v/>
      </c>
      <c r="W309" s="29">
        <f>N(AA308)*(1+N('Debt Payoff'!$D$11)/12)</f>
        <v/>
      </c>
      <c r="X309" s="29">
        <f>MIN(W309,N('Debt Payoff'!$E$11))</f>
        <v/>
      </c>
      <c r="Y309" s="29">
        <f>W309-X309</f>
        <v/>
      </c>
      <c r="Z309" s="29">
        <f>MAX(0,MIN(Y309,$AQ309-SUMIF($C$4:$AP$4,"&lt;"&amp;Y$4,$C309:$AP309)))</f>
        <v/>
      </c>
      <c r="AA309" s="29">
        <f>ROUND(Y309-Z309,2)</f>
        <v/>
      </c>
      <c r="AB309" s="29">
        <f>N(AF308)*(1+N('Debt Payoff'!$D$12)/12)</f>
        <v/>
      </c>
      <c r="AC309" s="29">
        <f>MIN(AB309,N('Debt Payoff'!$E$12))</f>
        <v/>
      </c>
      <c r="AD309" s="29">
        <f>AB309-AC309</f>
        <v/>
      </c>
      <c r="AE309" s="29">
        <f>MAX(0,MIN(AD309,$AQ309-SUMIF($C$4:$AP$4,"&lt;"&amp;AD$4,$C309:$AP309)))</f>
        <v/>
      </c>
      <c r="AF309" s="29">
        <f>ROUND(AD309-AE309,2)</f>
        <v/>
      </c>
      <c r="AG309" s="29">
        <f>N(AK308)*(1+N('Debt Payoff'!$D$13)/12)</f>
        <v/>
      </c>
      <c r="AH309" s="29">
        <f>MIN(AG309,N('Debt Payoff'!$E$13))</f>
        <v/>
      </c>
      <c r="AI309" s="29">
        <f>AG309-AH309</f>
        <v/>
      </c>
      <c r="AJ309" s="29">
        <f>MAX(0,MIN(AI309,$AQ309-SUMIF($C$4:$AP$4,"&lt;"&amp;AI$4,$C309:$AP309)))</f>
        <v/>
      </c>
      <c r="AK309" s="29">
        <f>ROUND(AI309-AJ309,2)</f>
        <v/>
      </c>
      <c r="AL309" s="29">
        <f>N(AP308)*(1+N('Debt Payoff'!$D$14)/12)</f>
        <v/>
      </c>
      <c r="AM309" s="29">
        <f>MIN(AL309,N('Debt Payoff'!$E$14))</f>
        <v/>
      </c>
      <c r="AN309" s="29">
        <f>AL309-AM309</f>
        <v/>
      </c>
      <c r="AO309" s="29">
        <f>MAX(0,MIN(AN309,$AQ309-SUMIF($C$4:$AP$4,"&lt;"&amp;AN$4,$C309:$AP309)))</f>
        <v/>
      </c>
      <c r="AP309" s="29">
        <f>ROUND(AN309-AO309,2)</f>
        <v/>
      </c>
      <c r="AQ309" s="29">
        <f>'Debt Payoff'!$C$19-(D309+I309+N309+S309+X309+AC309+AH309+AM309)</f>
        <v/>
      </c>
      <c r="AR309" s="29">
        <f>G309+L309+Q309+V309+AA309+AF309+AK309+AP309</f>
        <v/>
      </c>
      <c r="AS309" s="29">
        <f>D309+F309+I309+K309+N309+P309+S309+U309+X309+Z309+AC309+AE309+AH309+AJ309+AM309+AO309</f>
        <v/>
      </c>
      <c r="AT309" s="29">
        <f>(C309+H309+M309+R309+W309+AB309+AG309+AL309)-AR308</f>
        <v/>
      </c>
    </row>
    <row r="310">
      <c r="B310" t="n">
        <v>305</v>
      </c>
      <c r="C310" s="29">
        <f>N(G309)*(1+N('Debt Payoff'!$D$7)/12)</f>
        <v/>
      </c>
      <c r="D310" s="29">
        <f>MIN(C310,N('Debt Payoff'!$E$7))</f>
        <v/>
      </c>
      <c r="E310" s="29">
        <f>C310-D310</f>
        <v/>
      </c>
      <c r="F310" s="29">
        <f>MAX(0,MIN(E310,$AQ310-SUMIF($C$4:$AP$4,"&lt;"&amp;E$4,$C310:$AP310)))</f>
        <v/>
      </c>
      <c r="G310" s="29">
        <f>ROUND(E310-F310,2)</f>
        <v/>
      </c>
      <c r="H310" s="29">
        <f>N(L309)*(1+N('Debt Payoff'!$D$8)/12)</f>
        <v/>
      </c>
      <c r="I310" s="29">
        <f>MIN(H310,N('Debt Payoff'!$E$8))</f>
        <v/>
      </c>
      <c r="J310" s="29">
        <f>H310-I310</f>
        <v/>
      </c>
      <c r="K310" s="29">
        <f>MAX(0,MIN(J310,$AQ310-SUMIF($C$4:$AP$4,"&lt;"&amp;J$4,$C310:$AP310)))</f>
        <v/>
      </c>
      <c r="L310" s="29">
        <f>ROUND(J310-K310,2)</f>
        <v/>
      </c>
      <c r="M310" s="29">
        <f>N(Q309)*(1+N('Debt Payoff'!$D$9)/12)</f>
        <v/>
      </c>
      <c r="N310" s="29">
        <f>MIN(M310,N('Debt Payoff'!$E$9))</f>
        <v/>
      </c>
      <c r="O310" s="29">
        <f>M310-N310</f>
        <v/>
      </c>
      <c r="P310" s="29">
        <f>MAX(0,MIN(O310,$AQ310-SUMIF($C$4:$AP$4,"&lt;"&amp;O$4,$C310:$AP310)))</f>
        <v/>
      </c>
      <c r="Q310" s="29">
        <f>ROUND(O310-P310,2)</f>
        <v/>
      </c>
      <c r="R310" s="29">
        <f>N(V309)*(1+N('Debt Payoff'!$D$10)/12)</f>
        <v/>
      </c>
      <c r="S310" s="29">
        <f>MIN(R310,N('Debt Payoff'!$E$10))</f>
        <v/>
      </c>
      <c r="T310" s="29">
        <f>R310-S310</f>
        <v/>
      </c>
      <c r="U310" s="29">
        <f>MAX(0,MIN(T310,$AQ310-SUMIF($C$4:$AP$4,"&lt;"&amp;T$4,$C310:$AP310)))</f>
        <v/>
      </c>
      <c r="V310" s="29">
        <f>ROUND(T310-U310,2)</f>
        <v/>
      </c>
      <c r="W310" s="29">
        <f>N(AA309)*(1+N('Debt Payoff'!$D$11)/12)</f>
        <v/>
      </c>
      <c r="X310" s="29">
        <f>MIN(W310,N('Debt Payoff'!$E$11))</f>
        <v/>
      </c>
      <c r="Y310" s="29">
        <f>W310-X310</f>
        <v/>
      </c>
      <c r="Z310" s="29">
        <f>MAX(0,MIN(Y310,$AQ310-SUMIF($C$4:$AP$4,"&lt;"&amp;Y$4,$C310:$AP310)))</f>
        <v/>
      </c>
      <c r="AA310" s="29">
        <f>ROUND(Y310-Z310,2)</f>
        <v/>
      </c>
      <c r="AB310" s="29">
        <f>N(AF309)*(1+N('Debt Payoff'!$D$12)/12)</f>
        <v/>
      </c>
      <c r="AC310" s="29">
        <f>MIN(AB310,N('Debt Payoff'!$E$12))</f>
        <v/>
      </c>
      <c r="AD310" s="29">
        <f>AB310-AC310</f>
        <v/>
      </c>
      <c r="AE310" s="29">
        <f>MAX(0,MIN(AD310,$AQ310-SUMIF($C$4:$AP$4,"&lt;"&amp;AD$4,$C310:$AP310)))</f>
        <v/>
      </c>
      <c r="AF310" s="29">
        <f>ROUND(AD310-AE310,2)</f>
        <v/>
      </c>
      <c r="AG310" s="29">
        <f>N(AK309)*(1+N('Debt Payoff'!$D$13)/12)</f>
        <v/>
      </c>
      <c r="AH310" s="29">
        <f>MIN(AG310,N('Debt Payoff'!$E$13))</f>
        <v/>
      </c>
      <c r="AI310" s="29">
        <f>AG310-AH310</f>
        <v/>
      </c>
      <c r="AJ310" s="29">
        <f>MAX(0,MIN(AI310,$AQ310-SUMIF($C$4:$AP$4,"&lt;"&amp;AI$4,$C310:$AP310)))</f>
        <v/>
      </c>
      <c r="AK310" s="29">
        <f>ROUND(AI310-AJ310,2)</f>
        <v/>
      </c>
      <c r="AL310" s="29">
        <f>N(AP309)*(1+N('Debt Payoff'!$D$14)/12)</f>
        <v/>
      </c>
      <c r="AM310" s="29">
        <f>MIN(AL310,N('Debt Payoff'!$E$14))</f>
        <v/>
      </c>
      <c r="AN310" s="29">
        <f>AL310-AM310</f>
        <v/>
      </c>
      <c r="AO310" s="29">
        <f>MAX(0,MIN(AN310,$AQ310-SUMIF($C$4:$AP$4,"&lt;"&amp;AN$4,$C310:$AP310)))</f>
        <v/>
      </c>
      <c r="AP310" s="29">
        <f>ROUND(AN310-AO310,2)</f>
        <v/>
      </c>
      <c r="AQ310" s="29">
        <f>'Debt Payoff'!$C$19-(D310+I310+N310+S310+X310+AC310+AH310+AM310)</f>
        <v/>
      </c>
      <c r="AR310" s="29">
        <f>G310+L310+Q310+V310+AA310+AF310+AK310+AP310</f>
        <v/>
      </c>
      <c r="AS310" s="29">
        <f>D310+F310+I310+K310+N310+P310+S310+U310+X310+Z310+AC310+AE310+AH310+AJ310+AM310+AO310</f>
        <v/>
      </c>
      <c r="AT310" s="29">
        <f>(C310+H310+M310+R310+W310+AB310+AG310+AL310)-AR309</f>
        <v/>
      </c>
    </row>
    <row r="311">
      <c r="B311" t="n">
        <v>306</v>
      </c>
      <c r="C311" s="29">
        <f>N(G310)*(1+N('Debt Payoff'!$D$7)/12)</f>
        <v/>
      </c>
      <c r="D311" s="29">
        <f>MIN(C311,N('Debt Payoff'!$E$7))</f>
        <v/>
      </c>
      <c r="E311" s="29">
        <f>C311-D311</f>
        <v/>
      </c>
      <c r="F311" s="29">
        <f>MAX(0,MIN(E311,$AQ311-SUMIF($C$4:$AP$4,"&lt;"&amp;E$4,$C311:$AP311)))</f>
        <v/>
      </c>
      <c r="G311" s="29">
        <f>ROUND(E311-F311,2)</f>
        <v/>
      </c>
      <c r="H311" s="29">
        <f>N(L310)*(1+N('Debt Payoff'!$D$8)/12)</f>
        <v/>
      </c>
      <c r="I311" s="29">
        <f>MIN(H311,N('Debt Payoff'!$E$8))</f>
        <v/>
      </c>
      <c r="J311" s="29">
        <f>H311-I311</f>
        <v/>
      </c>
      <c r="K311" s="29">
        <f>MAX(0,MIN(J311,$AQ311-SUMIF($C$4:$AP$4,"&lt;"&amp;J$4,$C311:$AP311)))</f>
        <v/>
      </c>
      <c r="L311" s="29">
        <f>ROUND(J311-K311,2)</f>
        <v/>
      </c>
      <c r="M311" s="29">
        <f>N(Q310)*(1+N('Debt Payoff'!$D$9)/12)</f>
        <v/>
      </c>
      <c r="N311" s="29">
        <f>MIN(M311,N('Debt Payoff'!$E$9))</f>
        <v/>
      </c>
      <c r="O311" s="29">
        <f>M311-N311</f>
        <v/>
      </c>
      <c r="P311" s="29">
        <f>MAX(0,MIN(O311,$AQ311-SUMIF($C$4:$AP$4,"&lt;"&amp;O$4,$C311:$AP311)))</f>
        <v/>
      </c>
      <c r="Q311" s="29">
        <f>ROUND(O311-P311,2)</f>
        <v/>
      </c>
      <c r="R311" s="29">
        <f>N(V310)*(1+N('Debt Payoff'!$D$10)/12)</f>
        <v/>
      </c>
      <c r="S311" s="29">
        <f>MIN(R311,N('Debt Payoff'!$E$10))</f>
        <v/>
      </c>
      <c r="T311" s="29">
        <f>R311-S311</f>
        <v/>
      </c>
      <c r="U311" s="29">
        <f>MAX(0,MIN(T311,$AQ311-SUMIF($C$4:$AP$4,"&lt;"&amp;T$4,$C311:$AP311)))</f>
        <v/>
      </c>
      <c r="V311" s="29">
        <f>ROUND(T311-U311,2)</f>
        <v/>
      </c>
      <c r="W311" s="29">
        <f>N(AA310)*(1+N('Debt Payoff'!$D$11)/12)</f>
        <v/>
      </c>
      <c r="X311" s="29">
        <f>MIN(W311,N('Debt Payoff'!$E$11))</f>
        <v/>
      </c>
      <c r="Y311" s="29">
        <f>W311-X311</f>
        <v/>
      </c>
      <c r="Z311" s="29">
        <f>MAX(0,MIN(Y311,$AQ311-SUMIF($C$4:$AP$4,"&lt;"&amp;Y$4,$C311:$AP311)))</f>
        <v/>
      </c>
      <c r="AA311" s="29">
        <f>ROUND(Y311-Z311,2)</f>
        <v/>
      </c>
      <c r="AB311" s="29">
        <f>N(AF310)*(1+N('Debt Payoff'!$D$12)/12)</f>
        <v/>
      </c>
      <c r="AC311" s="29">
        <f>MIN(AB311,N('Debt Payoff'!$E$12))</f>
        <v/>
      </c>
      <c r="AD311" s="29">
        <f>AB311-AC311</f>
        <v/>
      </c>
      <c r="AE311" s="29">
        <f>MAX(0,MIN(AD311,$AQ311-SUMIF($C$4:$AP$4,"&lt;"&amp;AD$4,$C311:$AP311)))</f>
        <v/>
      </c>
      <c r="AF311" s="29">
        <f>ROUND(AD311-AE311,2)</f>
        <v/>
      </c>
      <c r="AG311" s="29">
        <f>N(AK310)*(1+N('Debt Payoff'!$D$13)/12)</f>
        <v/>
      </c>
      <c r="AH311" s="29">
        <f>MIN(AG311,N('Debt Payoff'!$E$13))</f>
        <v/>
      </c>
      <c r="AI311" s="29">
        <f>AG311-AH311</f>
        <v/>
      </c>
      <c r="AJ311" s="29">
        <f>MAX(0,MIN(AI311,$AQ311-SUMIF($C$4:$AP$4,"&lt;"&amp;AI$4,$C311:$AP311)))</f>
        <v/>
      </c>
      <c r="AK311" s="29">
        <f>ROUND(AI311-AJ311,2)</f>
        <v/>
      </c>
      <c r="AL311" s="29">
        <f>N(AP310)*(1+N('Debt Payoff'!$D$14)/12)</f>
        <v/>
      </c>
      <c r="AM311" s="29">
        <f>MIN(AL311,N('Debt Payoff'!$E$14))</f>
        <v/>
      </c>
      <c r="AN311" s="29">
        <f>AL311-AM311</f>
        <v/>
      </c>
      <c r="AO311" s="29">
        <f>MAX(0,MIN(AN311,$AQ311-SUMIF($C$4:$AP$4,"&lt;"&amp;AN$4,$C311:$AP311)))</f>
        <v/>
      </c>
      <c r="AP311" s="29">
        <f>ROUND(AN311-AO311,2)</f>
        <v/>
      </c>
      <c r="AQ311" s="29">
        <f>'Debt Payoff'!$C$19-(D311+I311+N311+S311+X311+AC311+AH311+AM311)</f>
        <v/>
      </c>
      <c r="AR311" s="29">
        <f>G311+L311+Q311+V311+AA311+AF311+AK311+AP311</f>
        <v/>
      </c>
      <c r="AS311" s="29">
        <f>D311+F311+I311+K311+N311+P311+S311+U311+X311+Z311+AC311+AE311+AH311+AJ311+AM311+AO311</f>
        <v/>
      </c>
      <c r="AT311" s="29">
        <f>(C311+H311+M311+R311+W311+AB311+AG311+AL311)-AR310</f>
        <v/>
      </c>
    </row>
    <row r="312">
      <c r="B312" t="n">
        <v>307</v>
      </c>
      <c r="C312" s="29">
        <f>N(G311)*(1+N('Debt Payoff'!$D$7)/12)</f>
        <v/>
      </c>
      <c r="D312" s="29">
        <f>MIN(C312,N('Debt Payoff'!$E$7))</f>
        <v/>
      </c>
      <c r="E312" s="29">
        <f>C312-D312</f>
        <v/>
      </c>
      <c r="F312" s="29">
        <f>MAX(0,MIN(E312,$AQ312-SUMIF($C$4:$AP$4,"&lt;"&amp;E$4,$C312:$AP312)))</f>
        <v/>
      </c>
      <c r="G312" s="29">
        <f>ROUND(E312-F312,2)</f>
        <v/>
      </c>
      <c r="H312" s="29">
        <f>N(L311)*(1+N('Debt Payoff'!$D$8)/12)</f>
        <v/>
      </c>
      <c r="I312" s="29">
        <f>MIN(H312,N('Debt Payoff'!$E$8))</f>
        <v/>
      </c>
      <c r="J312" s="29">
        <f>H312-I312</f>
        <v/>
      </c>
      <c r="K312" s="29">
        <f>MAX(0,MIN(J312,$AQ312-SUMIF($C$4:$AP$4,"&lt;"&amp;J$4,$C312:$AP312)))</f>
        <v/>
      </c>
      <c r="L312" s="29">
        <f>ROUND(J312-K312,2)</f>
        <v/>
      </c>
      <c r="M312" s="29">
        <f>N(Q311)*(1+N('Debt Payoff'!$D$9)/12)</f>
        <v/>
      </c>
      <c r="N312" s="29">
        <f>MIN(M312,N('Debt Payoff'!$E$9))</f>
        <v/>
      </c>
      <c r="O312" s="29">
        <f>M312-N312</f>
        <v/>
      </c>
      <c r="P312" s="29">
        <f>MAX(0,MIN(O312,$AQ312-SUMIF($C$4:$AP$4,"&lt;"&amp;O$4,$C312:$AP312)))</f>
        <v/>
      </c>
      <c r="Q312" s="29">
        <f>ROUND(O312-P312,2)</f>
        <v/>
      </c>
      <c r="R312" s="29">
        <f>N(V311)*(1+N('Debt Payoff'!$D$10)/12)</f>
        <v/>
      </c>
      <c r="S312" s="29">
        <f>MIN(R312,N('Debt Payoff'!$E$10))</f>
        <v/>
      </c>
      <c r="T312" s="29">
        <f>R312-S312</f>
        <v/>
      </c>
      <c r="U312" s="29">
        <f>MAX(0,MIN(T312,$AQ312-SUMIF($C$4:$AP$4,"&lt;"&amp;T$4,$C312:$AP312)))</f>
        <v/>
      </c>
      <c r="V312" s="29">
        <f>ROUND(T312-U312,2)</f>
        <v/>
      </c>
      <c r="W312" s="29">
        <f>N(AA311)*(1+N('Debt Payoff'!$D$11)/12)</f>
        <v/>
      </c>
      <c r="X312" s="29">
        <f>MIN(W312,N('Debt Payoff'!$E$11))</f>
        <v/>
      </c>
      <c r="Y312" s="29">
        <f>W312-X312</f>
        <v/>
      </c>
      <c r="Z312" s="29">
        <f>MAX(0,MIN(Y312,$AQ312-SUMIF($C$4:$AP$4,"&lt;"&amp;Y$4,$C312:$AP312)))</f>
        <v/>
      </c>
      <c r="AA312" s="29">
        <f>ROUND(Y312-Z312,2)</f>
        <v/>
      </c>
      <c r="AB312" s="29">
        <f>N(AF311)*(1+N('Debt Payoff'!$D$12)/12)</f>
        <v/>
      </c>
      <c r="AC312" s="29">
        <f>MIN(AB312,N('Debt Payoff'!$E$12))</f>
        <v/>
      </c>
      <c r="AD312" s="29">
        <f>AB312-AC312</f>
        <v/>
      </c>
      <c r="AE312" s="29">
        <f>MAX(0,MIN(AD312,$AQ312-SUMIF($C$4:$AP$4,"&lt;"&amp;AD$4,$C312:$AP312)))</f>
        <v/>
      </c>
      <c r="AF312" s="29">
        <f>ROUND(AD312-AE312,2)</f>
        <v/>
      </c>
      <c r="AG312" s="29">
        <f>N(AK311)*(1+N('Debt Payoff'!$D$13)/12)</f>
        <v/>
      </c>
      <c r="AH312" s="29">
        <f>MIN(AG312,N('Debt Payoff'!$E$13))</f>
        <v/>
      </c>
      <c r="AI312" s="29">
        <f>AG312-AH312</f>
        <v/>
      </c>
      <c r="AJ312" s="29">
        <f>MAX(0,MIN(AI312,$AQ312-SUMIF($C$4:$AP$4,"&lt;"&amp;AI$4,$C312:$AP312)))</f>
        <v/>
      </c>
      <c r="AK312" s="29">
        <f>ROUND(AI312-AJ312,2)</f>
        <v/>
      </c>
      <c r="AL312" s="29">
        <f>N(AP311)*(1+N('Debt Payoff'!$D$14)/12)</f>
        <v/>
      </c>
      <c r="AM312" s="29">
        <f>MIN(AL312,N('Debt Payoff'!$E$14))</f>
        <v/>
      </c>
      <c r="AN312" s="29">
        <f>AL312-AM312</f>
        <v/>
      </c>
      <c r="AO312" s="29">
        <f>MAX(0,MIN(AN312,$AQ312-SUMIF($C$4:$AP$4,"&lt;"&amp;AN$4,$C312:$AP312)))</f>
        <v/>
      </c>
      <c r="AP312" s="29">
        <f>ROUND(AN312-AO312,2)</f>
        <v/>
      </c>
      <c r="AQ312" s="29">
        <f>'Debt Payoff'!$C$19-(D312+I312+N312+S312+X312+AC312+AH312+AM312)</f>
        <v/>
      </c>
      <c r="AR312" s="29">
        <f>G312+L312+Q312+V312+AA312+AF312+AK312+AP312</f>
        <v/>
      </c>
      <c r="AS312" s="29">
        <f>D312+F312+I312+K312+N312+P312+S312+U312+X312+Z312+AC312+AE312+AH312+AJ312+AM312+AO312</f>
        <v/>
      </c>
      <c r="AT312" s="29">
        <f>(C312+H312+M312+R312+W312+AB312+AG312+AL312)-AR311</f>
        <v/>
      </c>
    </row>
    <row r="313">
      <c r="B313" t="n">
        <v>308</v>
      </c>
      <c r="C313" s="29">
        <f>N(G312)*(1+N('Debt Payoff'!$D$7)/12)</f>
        <v/>
      </c>
      <c r="D313" s="29">
        <f>MIN(C313,N('Debt Payoff'!$E$7))</f>
        <v/>
      </c>
      <c r="E313" s="29">
        <f>C313-D313</f>
        <v/>
      </c>
      <c r="F313" s="29">
        <f>MAX(0,MIN(E313,$AQ313-SUMIF($C$4:$AP$4,"&lt;"&amp;E$4,$C313:$AP313)))</f>
        <v/>
      </c>
      <c r="G313" s="29">
        <f>ROUND(E313-F313,2)</f>
        <v/>
      </c>
      <c r="H313" s="29">
        <f>N(L312)*(1+N('Debt Payoff'!$D$8)/12)</f>
        <v/>
      </c>
      <c r="I313" s="29">
        <f>MIN(H313,N('Debt Payoff'!$E$8))</f>
        <v/>
      </c>
      <c r="J313" s="29">
        <f>H313-I313</f>
        <v/>
      </c>
      <c r="K313" s="29">
        <f>MAX(0,MIN(J313,$AQ313-SUMIF($C$4:$AP$4,"&lt;"&amp;J$4,$C313:$AP313)))</f>
        <v/>
      </c>
      <c r="L313" s="29">
        <f>ROUND(J313-K313,2)</f>
        <v/>
      </c>
      <c r="M313" s="29">
        <f>N(Q312)*(1+N('Debt Payoff'!$D$9)/12)</f>
        <v/>
      </c>
      <c r="N313" s="29">
        <f>MIN(M313,N('Debt Payoff'!$E$9))</f>
        <v/>
      </c>
      <c r="O313" s="29">
        <f>M313-N313</f>
        <v/>
      </c>
      <c r="P313" s="29">
        <f>MAX(0,MIN(O313,$AQ313-SUMIF($C$4:$AP$4,"&lt;"&amp;O$4,$C313:$AP313)))</f>
        <v/>
      </c>
      <c r="Q313" s="29">
        <f>ROUND(O313-P313,2)</f>
        <v/>
      </c>
      <c r="R313" s="29">
        <f>N(V312)*(1+N('Debt Payoff'!$D$10)/12)</f>
        <v/>
      </c>
      <c r="S313" s="29">
        <f>MIN(R313,N('Debt Payoff'!$E$10))</f>
        <v/>
      </c>
      <c r="T313" s="29">
        <f>R313-S313</f>
        <v/>
      </c>
      <c r="U313" s="29">
        <f>MAX(0,MIN(T313,$AQ313-SUMIF($C$4:$AP$4,"&lt;"&amp;T$4,$C313:$AP313)))</f>
        <v/>
      </c>
      <c r="V313" s="29">
        <f>ROUND(T313-U313,2)</f>
        <v/>
      </c>
      <c r="W313" s="29">
        <f>N(AA312)*(1+N('Debt Payoff'!$D$11)/12)</f>
        <v/>
      </c>
      <c r="X313" s="29">
        <f>MIN(W313,N('Debt Payoff'!$E$11))</f>
        <v/>
      </c>
      <c r="Y313" s="29">
        <f>W313-X313</f>
        <v/>
      </c>
      <c r="Z313" s="29">
        <f>MAX(0,MIN(Y313,$AQ313-SUMIF($C$4:$AP$4,"&lt;"&amp;Y$4,$C313:$AP313)))</f>
        <v/>
      </c>
      <c r="AA313" s="29">
        <f>ROUND(Y313-Z313,2)</f>
        <v/>
      </c>
      <c r="AB313" s="29">
        <f>N(AF312)*(1+N('Debt Payoff'!$D$12)/12)</f>
        <v/>
      </c>
      <c r="AC313" s="29">
        <f>MIN(AB313,N('Debt Payoff'!$E$12))</f>
        <v/>
      </c>
      <c r="AD313" s="29">
        <f>AB313-AC313</f>
        <v/>
      </c>
      <c r="AE313" s="29">
        <f>MAX(0,MIN(AD313,$AQ313-SUMIF($C$4:$AP$4,"&lt;"&amp;AD$4,$C313:$AP313)))</f>
        <v/>
      </c>
      <c r="AF313" s="29">
        <f>ROUND(AD313-AE313,2)</f>
        <v/>
      </c>
      <c r="AG313" s="29">
        <f>N(AK312)*(1+N('Debt Payoff'!$D$13)/12)</f>
        <v/>
      </c>
      <c r="AH313" s="29">
        <f>MIN(AG313,N('Debt Payoff'!$E$13))</f>
        <v/>
      </c>
      <c r="AI313" s="29">
        <f>AG313-AH313</f>
        <v/>
      </c>
      <c r="AJ313" s="29">
        <f>MAX(0,MIN(AI313,$AQ313-SUMIF($C$4:$AP$4,"&lt;"&amp;AI$4,$C313:$AP313)))</f>
        <v/>
      </c>
      <c r="AK313" s="29">
        <f>ROUND(AI313-AJ313,2)</f>
        <v/>
      </c>
      <c r="AL313" s="29">
        <f>N(AP312)*(1+N('Debt Payoff'!$D$14)/12)</f>
        <v/>
      </c>
      <c r="AM313" s="29">
        <f>MIN(AL313,N('Debt Payoff'!$E$14))</f>
        <v/>
      </c>
      <c r="AN313" s="29">
        <f>AL313-AM313</f>
        <v/>
      </c>
      <c r="AO313" s="29">
        <f>MAX(0,MIN(AN313,$AQ313-SUMIF($C$4:$AP$4,"&lt;"&amp;AN$4,$C313:$AP313)))</f>
        <v/>
      </c>
      <c r="AP313" s="29">
        <f>ROUND(AN313-AO313,2)</f>
        <v/>
      </c>
      <c r="AQ313" s="29">
        <f>'Debt Payoff'!$C$19-(D313+I313+N313+S313+X313+AC313+AH313+AM313)</f>
        <v/>
      </c>
      <c r="AR313" s="29">
        <f>G313+L313+Q313+V313+AA313+AF313+AK313+AP313</f>
        <v/>
      </c>
      <c r="AS313" s="29">
        <f>D313+F313+I313+K313+N313+P313+S313+U313+X313+Z313+AC313+AE313+AH313+AJ313+AM313+AO313</f>
        <v/>
      </c>
      <c r="AT313" s="29">
        <f>(C313+H313+M313+R313+W313+AB313+AG313+AL313)-AR312</f>
        <v/>
      </c>
    </row>
    <row r="314">
      <c r="B314" t="n">
        <v>309</v>
      </c>
      <c r="C314" s="29">
        <f>N(G313)*(1+N('Debt Payoff'!$D$7)/12)</f>
        <v/>
      </c>
      <c r="D314" s="29">
        <f>MIN(C314,N('Debt Payoff'!$E$7))</f>
        <v/>
      </c>
      <c r="E314" s="29">
        <f>C314-D314</f>
        <v/>
      </c>
      <c r="F314" s="29">
        <f>MAX(0,MIN(E314,$AQ314-SUMIF($C$4:$AP$4,"&lt;"&amp;E$4,$C314:$AP314)))</f>
        <v/>
      </c>
      <c r="G314" s="29">
        <f>ROUND(E314-F314,2)</f>
        <v/>
      </c>
      <c r="H314" s="29">
        <f>N(L313)*(1+N('Debt Payoff'!$D$8)/12)</f>
        <v/>
      </c>
      <c r="I314" s="29">
        <f>MIN(H314,N('Debt Payoff'!$E$8))</f>
        <v/>
      </c>
      <c r="J314" s="29">
        <f>H314-I314</f>
        <v/>
      </c>
      <c r="K314" s="29">
        <f>MAX(0,MIN(J314,$AQ314-SUMIF($C$4:$AP$4,"&lt;"&amp;J$4,$C314:$AP314)))</f>
        <v/>
      </c>
      <c r="L314" s="29">
        <f>ROUND(J314-K314,2)</f>
        <v/>
      </c>
      <c r="M314" s="29">
        <f>N(Q313)*(1+N('Debt Payoff'!$D$9)/12)</f>
        <v/>
      </c>
      <c r="N314" s="29">
        <f>MIN(M314,N('Debt Payoff'!$E$9))</f>
        <v/>
      </c>
      <c r="O314" s="29">
        <f>M314-N314</f>
        <v/>
      </c>
      <c r="P314" s="29">
        <f>MAX(0,MIN(O314,$AQ314-SUMIF($C$4:$AP$4,"&lt;"&amp;O$4,$C314:$AP314)))</f>
        <v/>
      </c>
      <c r="Q314" s="29">
        <f>ROUND(O314-P314,2)</f>
        <v/>
      </c>
      <c r="R314" s="29">
        <f>N(V313)*(1+N('Debt Payoff'!$D$10)/12)</f>
        <v/>
      </c>
      <c r="S314" s="29">
        <f>MIN(R314,N('Debt Payoff'!$E$10))</f>
        <v/>
      </c>
      <c r="T314" s="29">
        <f>R314-S314</f>
        <v/>
      </c>
      <c r="U314" s="29">
        <f>MAX(0,MIN(T314,$AQ314-SUMIF($C$4:$AP$4,"&lt;"&amp;T$4,$C314:$AP314)))</f>
        <v/>
      </c>
      <c r="V314" s="29">
        <f>ROUND(T314-U314,2)</f>
        <v/>
      </c>
      <c r="W314" s="29">
        <f>N(AA313)*(1+N('Debt Payoff'!$D$11)/12)</f>
        <v/>
      </c>
      <c r="X314" s="29">
        <f>MIN(W314,N('Debt Payoff'!$E$11))</f>
        <v/>
      </c>
      <c r="Y314" s="29">
        <f>W314-X314</f>
        <v/>
      </c>
      <c r="Z314" s="29">
        <f>MAX(0,MIN(Y314,$AQ314-SUMIF($C$4:$AP$4,"&lt;"&amp;Y$4,$C314:$AP314)))</f>
        <v/>
      </c>
      <c r="AA314" s="29">
        <f>ROUND(Y314-Z314,2)</f>
        <v/>
      </c>
      <c r="AB314" s="29">
        <f>N(AF313)*(1+N('Debt Payoff'!$D$12)/12)</f>
        <v/>
      </c>
      <c r="AC314" s="29">
        <f>MIN(AB314,N('Debt Payoff'!$E$12))</f>
        <v/>
      </c>
      <c r="AD314" s="29">
        <f>AB314-AC314</f>
        <v/>
      </c>
      <c r="AE314" s="29">
        <f>MAX(0,MIN(AD314,$AQ314-SUMIF($C$4:$AP$4,"&lt;"&amp;AD$4,$C314:$AP314)))</f>
        <v/>
      </c>
      <c r="AF314" s="29">
        <f>ROUND(AD314-AE314,2)</f>
        <v/>
      </c>
      <c r="AG314" s="29">
        <f>N(AK313)*(1+N('Debt Payoff'!$D$13)/12)</f>
        <v/>
      </c>
      <c r="AH314" s="29">
        <f>MIN(AG314,N('Debt Payoff'!$E$13))</f>
        <v/>
      </c>
      <c r="AI314" s="29">
        <f>AG314-AH314</f>
        <v/>
      </c>
      <c r="AJ314" s="29">
        <f>MAX(0,MIN(AI314,$AQ314-SUMIF($C$4:$AP$4,"&lt;"&amp;AI$4,$C314:$AP314)))</f>
        <v/>
      </c>
      <c r="AK314" s="29">
        <f>ROUND(AI314-AJ314,2)</f>
        <v/>
      </c>
      <c r="AL314" s="29">
        <f>N(AP313)*(1+N('Debt Payoff'!$D$14)/12)</f>
        <v/>
      </c>
      <c r="AM314" s="29">
        <f>MIN(AL314,N('Debt Payoff'!$E$14))</f>
        <v/>
      </c>
      <c r="AN314" s="29">
        <f>AL314-AM314</f>
        <v/>
      </c>
      <c r="AO314" s="29">
        <f>MAX(0,MIN(AN314,$AQ314-SUMIF($C$4:$AP$4,"&lt;"&amp;AN$4,$C314:$AP314)))</f>
        <v/>
      </c>
      <c r="AP314" s="29">
        <f>ROUND(AN314-AO314,2)</f>
        <v/>
      </c>
      <c r="AQ314" s="29">
        <f>'Debt Payoff'!$C$19-(D314+I314+N314+S314+X314+AC314+AH314+AM314)</f>
        <v/>
      </c>
      <c r="AR314" s="29">
        <f>G314+L314+Q314+V314+AA314+AF314+AK314+AP314</f>
        <v/>
      </c>
      <c r="AS314" s="29">
        <f>D314+F314+I314+K314+N314+P314+S314+U314+X314+Z314+AC314+AE314+AH314+AJ314+AM314+AO314</f>
        <v/>
      </c>
      <c r="AT314" s="29">
        <f>(C314+H314+M314+R314+W314+AB314+AG314+AL314)-AR313</f>
        <v/>
      </c>
    </row>
    <row r="315">
      <c r="B315" t="n">
        <v>310</v>
      </c>
      <c r="C315" s="29">
        <f>N(G314)*(1+N('Debt Payoff'!$D$7)/12)</f>
        <v/>
      </c>
      <c r="D315" s="29">
        <f>MIN(C315,N('Debt Payoff'!$E$7))</f>
        <v/>
      </c>
      <c r="E315" s="29">
        <f>C315-D315</f>
        <v/>
      </c>
      <c r="F315" s="29">
        <f>MAX(0,MIN(E315,$AQ315-SUMIF($C$4:$AP$4,"&lt;"&amp;E$4,$C315:$AP315)))</f>
        <v/>
      </c>
      <c r="G315" s="29">
        <f>ROUND(E315-F315,2)</f>
        <v/>
      </c>
      <c r="H315" s="29">
        <f>N(L314)*(1+N('Debt Payoff'!$D$8)/12)</f>
        <v/>
      </c>
      <c r="I315" s="29">
        <f>MIN(H315,N('Debt Payoff'!$E$8))</f>
        <v/>
      </c>
      <c r="J315" s="29">
        <f>H315-I315</f>
        <v/>
      </c>
      <c r="K315" s="29">
        <f>MAX(0,MIN(J315,$AQ315-SUMIF($C$4:$AP$4,"&lt;"&amp;J$4,$C315:$AP315)))</f>
        <v/>
      </c>
      <c r="L315" s="29">
        <f>ROUND(J315-K315,2)</f>
        <v/>
      </c>
      <c r="M315" s="29">
        <f>N(Q314)*(1+N('Debt Payoff'!$D$9)/12)</f>
        <v/>
      </c>
      <c r="N315" s="29">
        <f>MIN(M315,N('Debt Payoff'!$E$9))</f>
        <v/>
      </c>
      <c r="O315" s="29">
        <f>M315-N315</f>
        <v/>
      </c>
      <c r="P315" s="29">
        <f>MAX(0,MIN(O315,$AQ315-SUMIF($C$4:$AP$4,"&lt;"&amp;O$4,$C315:$AP315)))</f>
        <v/>
      </c>
      <c r="Q315" s="29">
        <f>ROUND(O315-P315,2)</f>
        <v/>
      </c>
      <c r="R315" s="29">
        <f>N(V314)*(1+N('Debt Payoff'!$D$10)/12)</f>
        <v/>
      </c>
      <c r="S315" s="29">
        <f>MIN(R315,N('Debt Payoff'!$E$10))</f>
        <v/>
      </c>
      <c r="T315" s="29">
        <f>R315-S315</f>
        <v/>
      </c>
      <c r="U315" s="29">
        <f>MAX(0,MIN(T315,$AQ315-SUMIF($C$4:$AP$4,"&lt;"&amp;T$4,$C315:$AP315)))</f>
        <v/>
      </c>
      <c r="V315" s="29">
        <f>ROUND(T315-U315,2)</f>
        <v/>
      </c>
      <c r="W315" s="29">
        <f>N(AA314)*(1+N('Debt Payoff'!$D$11)/12)</f>
        <v/>
      </c>
      <c r="X315" s="29">
        <f>MIN(W315,N('Debt Payoff'!$E$11))</f>
        <v/>
      </c>
      <c r="Y315" s="29">
        <f>W315-X315</f>
        <v/>
      </c>
      <c r="Z315" s="29">
        <f>MAX(0,MIN(Y315,$AQ315-SUMIF($C$4:$AP$4,"&lt;"&amp;Y$4,$C315:$AP315)))</f>
        <v/>
      </c>
      <c r="AA315" s="29">
        <f>ROUND(Y315-Z315,2)</f>
        <v/>
      </c>
      <c r="AB315" s="29">
        <f>N(AF314)*(1+N('Debt Payoff'!$D$12)/12)</f>
        <v/>
      </c>
      <c r="AC315" s="29">
        <f>MIN(AB315,N('Debt Payoff'!$E$12))</f>
        <v/>
      </c>
      <c r="AD315" s="29">
        <f>AB315-AC315</f>
        <v/>
      </c>
      <c r="AE315" s="29">
        <f>MAX(0,MIN(AD315,$AQ315-SUMIF($C$4:$AP$4,"&lt;"&amp;AD$4,$C315:$AP315)))</f>
        <v/>
      </c>
      <c r="AF315" s="29">
        <f>ROUND(AD315-AE315,2)</f>
        <v/>
      </c>
      <c r="AG315" s="29">
        <f>N(AK314)*(1+N('Debt Payoff'!$D$13)/12)</f>
        <v/>
      </c>
      <c r="AH315" s="29">
        <f>MIN(AG315,N('Debt Payoff'!$E$13))</f>
        <v/>
      </c>
      <c r="AI315" s="29">
        <f>AG315-AH315</f>
        <v/>
      </c>
      <c r="AJ315" s="29">
        <f>MAX(0,MIN(AI315,$AQ315-SUMIF($C$4:$AP$4,"&lt;"&amp;AI$4,$C315:$AP315)))</f>
        <v/>
      </c>
      <c r="AK315" s="29">
        <f>ROUND(AI315-AJ315,2)</f>
        <v/>
      </c>
      <c r="AL315" s="29">
        <f>N(AP314)*(1+N('Debt Payoff'!$D$14)/12)</f>
        <v/>
      </c>
      <c r="AM315" s="29">
        <f>MIN(AL315,N('Debt Payoff'!$E$14))</f>
        <v/>
      </c>
      <c r="AN315" s="29">
        <f>AL315-AM315</f>
        <v/>
      </c>
      <c r="AO315" s="29">
        <f>MAX(0,MIN(AN315,$AQ315-SUMIF($C$4:$AP$4,"&lt;"&amp;AN$4,$C315:$AP315)))</f>
        <v/>
      </c>
      <c r="AP315" s="29">
        <f>ROUND(AN315-AO315,2)</f>
        <v/>
      </c>
      <c r="AQ315" s="29">
        <f>'Debt Payoff'!$C$19-(D315+I315+N315+S315+X315+AC315+AH315+AM315)</f>
        <v/>
      </c>
      <c r="AR315" s="29">
        <f>G315+L315+Q315+V315+AA315+AF315+AK315+AP315</f>
        <v/>
      </c>
      <c r="AS315" s="29">
        <f>D315+F315+I315+K315+N315+P315+S315+U315+X315+Z315+AC315+AE315+AH315+AJ315+AM315+AO315</f>
        <v/>
      </c>
      <c r="AT315" s="29">
        <f>(C315+H315+M315+R315+W315+AB315+AG315+AL315)-AR314</f>
        <v/>
      </c>
    </row>
    <row r="316">
      <c r="B316" t="n">
        <v>311</v>
      </c>
      <c r="C316" s="29">
        <f>N(G315)*(1+N('Debt Payoff'!$D$7)/12)</f>
        <v/>
      </c>
      <c r="D316" s="29">
        <f>MIN(C316,N('Debt Payoff'!$E$7))</f>
        <v/>
      </c>
      <c r="E316" s="29">
        <f>C316-D316</f>
        <v/>
      </c>
      <c r="F316" s="29">
        <f>MAX(0,MIN(E316,$AQ316-SUMIF($C$4:$AP$4,"&lt;"&amp;E$4,$C316:$AP316)))</f>
        <v/>
      </c>
      <c r="G316" s="29">
        <f>ROUND(E316-F316,2)</f>
        <v/>
      </c>
      <c r="H316" s="29">
        <f>N(L315)*(1+N('Debt Payoff'!$D$8)/12)</f>
        <v/>
      </c>
      <c r="I316" s="29">
        <f>MIN(H316,N('Debt Payoff'!$E$8))</f>
        <v/>
      </c>
      <c r="J316" s="29">
        <f>H316-I316</f>
        <v/>
      </c>
      <c r="K316" s="29">
        <f>MAX(0,MIN(J316,$AQ316-SUMIF($C$4:$AP$4,"&lt;"&amp;J$4,$C316:$AP316)))</f>
        <v/>
      </c>
      <c r="L316" s="29">
        <f>ROUND(J316-K316,2)</f>
        <v/>
      </c>
      <c r="M316" s="29">
        <f>N(Q315)*(1+N('Debt Payoff'!$D$9)/12)</f>
        <v/>
      </c>
      <c r="N316" s="29">
        <f>MIN(M316,N('Debt Payoff'!$E$9))</f>
        <v/>
      </c>
      <c r="O316" s="29">
        <f>M316-N316</f>
        <v/>
      </c>
      <c r="P316" s="29">
        <f>MAX(0,MIN(O316,$AQ316-SUMIF($C$4:$AP$4,"&lt;"&amp;O$4,$C316:$AP316)))</f>
        <v/>
      </c>
      <c r="Q316" s="29">
        <f>ROUND(O316-P316,2)</f>
        <v/>
      </c>
      <c r="R316" s="29">
        <f>N(V315)*(1+N('Debt Payoff'!$D$10)/12)</f>
        <v/>
      </c>
      <c r="S316" s="29">
        <f>MIN(R316,N('Debt Payoff'!$E$10))</f>
        <v/>
      </c>
      <c r="T316" s="29">
        <f>R316-S316</f>
        <v/>
      </c>
      <c r="U316" s="29">
        <f>MAX(0,MIN(T316,$AQ316-SUMIF($C$4:$AP$4,"&lt;"&amp;T$4,$C316:$AP316)))</f>
        <v/>
      </c>
      <c r="V316" s="29">
        <f>ROUND(T316-U316,2)</f>
        <v/>
      </c>
      <c r="W316" s="29">
        <f>N(AA315)*(1+N('Debt Payoff'!$D$11)/12)</f>
        <v/>
      </c>
      <c r="X316" s="29">
        <f>MIN(W316,N('Debt Payoff'!$E$11))</f>
        <v/>
      </c>
      <c r="Y316" s="29">
        <f>W316-X316</f>
        <v/>
      </c>
      <c r="Z316" s="29">
        <f>MAX(0,MIN(Y316,$AQ316-SUMIF($C$4:$AP$4,"&lt;"&amp;Y$4,$C316:$AP316)))</f>
        <v/>
      </c>
      <c r="AA316" s="29">
        <f>ROUND(Y316-Z316,2)</f>
        <v/>
      </c>
      <c r="AB316" s="29">
        <f>N(AF315)*(1+N('Debt Payoff'!$D$12)/12)</f>
        <v/>
      </c>
      <c r="AC316" s="29">
        <f>MIN(AB316,N('Debt Payoff'!$E$12))</f>
        <v/>
      </c>
      <c r="AD316" s="29">
        <f>AB316-AC316</f>
        <v/>
      </c>
      <c r="AE316" s="29">
        <f>MAX(0,MIN(AD316,$AQ316-SUMIF($C$4:$AP$4,"&lt;"&amp;AD$4,$C316:$AP316)))</f>
        <v/>
      </c>
      <c r="AF316" s="29">
        <f>ROUND(AD316-AE316,2)</f>
        <v/>
      </c>
      <c r="AG316" s="29">
        <f>N(AK315)*(1+N('Debt Payoff'!$D$13)/12)</f>
        <v/>
      </c>
      <c r="AH316" s="29">
        <f>MIN(AG316,N('Debt Payoff'!$E$13))</f>
        <v/>
      </c>
      <c r="AI316" s="29">
        <f>AG316-AH316</f>
        <v/>
      </c>
      <c r="AJ316" s="29">
        <f>MAX(0,MIN(AI316,$AQ316-SUMIF($C$4:$AP$4,"&lt;"&amp;AI$4,$C316:$AP316)))</f>
        <v/>
      </c>
      <c r="AK316" s="29">
        <f>ROUND(AI316-AJ316,2)</f>
        <v/>
      </c>
      <c r="AL316" s="29">
        <f>N(AP315)*(1+N('Debt Payoff'!$D$14)/12)</f>
        <v/>
      </c>
      <c r="AM316" s="29">
        <f>MIN(AL316,N('Debt Payoff'!$E$14))</f>
        <v/>
      </c>
      <c r="AN316" s="29">
        <f>AL316-AM316</f>
        <v/>
      </c>
      <c r="AO316" s="29">
        <f>MAX(0,MIN(AN316,$AQ316-SUMIF($C$4:$AP$4,"&lt;"&amp;AN$4,$C316:$AP316)))</f>
        <v/>
      </c>
      <c r="AP316" s="29">
        <f>ROUND(AN316-AO316,2)</f>
        <v/>
      </c>
      <c r="AQ316" s="29">
        <f>'Debt Payoff'!$C$19-(D316+I316+N316+S316+X316+AC316+AH316+AM316)</f>
        <v/>
      </c>
      <c r="AR316" s="29">
        <f>G316+L316+Q316+V316+AA316+AF316+AK316+AP316</f>
        <v/>
      </c>
      <c r="AS316" s="29">
        <f>D316+F316+I316+K316+N316+P316+S316+U316+X316+Z316+AC316+AE316+AH316+AJ316+AM316+AO316</f>
        <v/>
      </c>
      <c r="AT316" s="29">
        <f>(C316+H316+M316+R316+W316+AB316+AG316+AL316)-AR315</f>
        <v/>
      </c>
    </row>
    <row r="317">
      <c r="B317" t="n">
        <v>312</v>
      </c>
      <c r="C317" s="29">
        <f>N(G316)*(1+N('Debt Payoff'!$D$7)/12)</f>
        <v/>
      </c>
      <c r="D317" s="29">
        <f>MIN(C317,N('Debt Payoff'!$E$7))</f>
        <v/>
      </c>
      <c r="E317" s="29">
        <f>C317-D317</f>
        <v/>
      </c>
      <c r="F317" s="29">
        <f>MAX(0,MIN(E317,$AQ317-SUMIF($C$4:$AP$4,"&lt;"&amp;E$4,$C317:$AP317)))</f>
        <v/>
      </c>
      <c r="G317" s="29">
        <f>ROUND(E317-F317,2)</f>
        <v/>
      </c>
      <c r="H317" s="29">
        <f>N(L316)*(1+N('Debt Payoff'!$D$8)/12)</f>
        <v/>
      </c>
      <c r="I317" s="29">
        <f>MIN(H317,N('Debt Payoff'!$E$8))</f>
        <v/>
      </c>
      <c r="J317" s="29">
        <f>H317-I317</f>
        <v/>
      </c>
      <c r="K317" s="29">
        <f>MAX(0,MIN(J317,$AQ317-SUMIF($C$4:$AP$4,"&lt;"&amp;J$4,$C317:$AP317)))</f>
        <v/>
      </c>
      <c r="L317" s="29">
        <f>ROUND(J317-K317,2)</f>
        <v/>
      </c>
      <c r="M317" s="29">
        <f>N(Q316)*(1+N('Debt Payoff'!$D$9)/12)</f>
        <v/>
      </c>
      <c r="N317" s="29">
        <f>MIN(M317,N('Debt Payoff'!$E$9))</f>
        <v/>
      </c>
      <c r="O317" s="29">
        <f>M317-N317</f>
        <v/>
      </c>
      <c r="P317" s="29">
        <f>MAX(0,MIN(O317,$AQ317-SUMIF($C$4:$AP$4,"&lt;"&amp;O$4,$C317:$AP317)))</f>
        <v/>
      </c>
      <c r="Q317" s="29">
        <f>ROUND(O317-P317,2)</f>
        <v/>
      </c>
      <c r="R317" s="29">
        <f>N(V316)*(1+N('Debt Payoff'!$D$10)/12)</f>
        <v/>
      </c>
      <c r="S317" s="29">
        <f>MIN(R317,N('Debt Payoff'!$E$10))</f>
        <v/>
      </c>
      <c r="T317" s="29">
        <f>R317-S317</f>
        <v/>
      </c>
      <c r="U317" s="29">
        <f>MAX(0,MIN(T317,$AQ317-SUMIF($C$4:$AP$4,"&lt;"&amp;T$4,$C317:$AP317)))</f>
        <v/>
      </c>
      <c r="V317" s="29">
        <f>ROUND(T317-U317,2)</f>
        <v/>
      </c>
      <c r="W317" s="29">
        <f>N(AA316)*(1+N('Debt Payoff'!$D$11)/12)</f>
        <v/>
      </c>
      <c r="X317" s="29">
        <f>MIN(W317,N('Debt Payoff'!$E$11))</f>
        <v/>
      </c>
      <c r="Y317" s="29">
        <f>W317-X317</f>
        <v/>
      </c>
      <c r="Z317" s="29">
        <f>MAX(0,MIN(Y317,$AQ317-SUMIF($C$4:$AP$4,"&lt;"&amp;Y$4,$C317:$AP317)))</f>
        <v/>
      </c>
      <c r="AA317" s="29">
        <f>ROUND(Y317-Z317,2)</f>
        <v/>
      </c>
      <c r="AB317" s="29">
        <f>N(AF316)*(1+N('Debt Payoff'!$D$12)/12)</f>
        <v/>
      </c>
      <c r="AC317" s="29">
        <f>MIN(AB317,N('Debt Payoff'!$E$12))</f>
        <v/>
      </c>
      <c r="AD317" s="29">
        <f>AB317-AC317</f>
        <v/>
      </c>
      <c r="AE317" s="29">
        <f>MAX(0,MIN(AD317,$AQ317-SUMIF($C$4:$AP$4,"&lt;"&amp;AD$4,$C317:$AP317)))</f>
        <v/>
      </c>
      <c r="AF317" s="29">
        <f>ROUND(AD317-AE317,2)</f>
        <v/>
      </c>
      <c r="AG317" s="29">
        <f>N(AK316)*(1+N('Debt Payoff'!$D$13)/12)</f>
        <v/>
      </c>
      <c r="AH317" s="29">
        <f>MIN(AG317,N('Debt Payoff'!$E$13))</f>
        <v/>
      </c>
      <c r="AI317" s="29">
        <f>AG317-AH317</f>
        <v/>
      </c>
      <c r="AJ317" s="29">
        <f>MAX(0,MIN(AI317,$AQ317-SUMIF($C$4:$AP$4,"&lt;"&amp;AI$4,$C317:$AP317)))</f>
        <v/>
      </c>
      <c r="AK317" s="29">
        <f>ROUND(AI317-AJ317,2)</f>
        <v/>
      </c>
      <c r="AL317" s="29">
        <f>N(AP316)*(1+N('Debt Payoff'!$D$14)/12)</f>
        <v/>
      </c>
      <c r="AM317" s="29">
        <f>MIN(AL317,N('Debt Payoff'!$E$14))</f>
        <v/>
      </c>
      <c r="AN317" s="29">
        <f>AL317-AM317</f>
        <v/>
      </c>
      <c r="AO317" s="29">
        <f>MAX(0,MIN(AN317,$AQ317-SUMIF($C$4:$AP$4,"&lt;"&amp;AN$4,$C317:$AP317)))</f>
        <v/>
      </c>
      <c r="AP317" s="29">
        <f>ROUND(AN317-AO317,2)</f>
        <v/>
      </c>
      <c r="AQ317" s="29">
        <f>'Debt Payoff'!$C$19-(D317+I317+N317+S317+X317+AC317+AH317+AM317)</f>
        <v/>
      </c>
      <c r="AR317" s="29">
        <f>G317+L317+Q317+V317+AA317+AF317+AK317+AP317</f>
        <v/>
      </c>
      <c r="AS317" s="29">
        <f>D317+F317+I317+K317+N317+P317+S317+U317+X317+Z317+AC317+AE317+AH317+AJ317+AM317+AO317</f>
        <v/>
      </c>
      <c r="AT317" s="29">
        <f>(C317+H317+M317+R317+W317+AB317+AG317+AL317)-AR316</f>
        <v/>
      </c>
    </row>
    <row r="318">
      <c r="B318" t="n">
        <v>313</v>
      </c>
      <c r="C318" s="29">
        <f>N(G317)*(1+N('Debt Payoff'!$D$7)/12)</f>
        <v/>
      </c>
      <c r="D318" s="29">
        <f>MIN(C318,N('Debt Payoff'!$E$7))</f>
        <v/>
      </c>
      <c r="E318" s="29">
        <f>C318-D318</f>
        <v/>
      </c>
      <c r="F318" s="29">
        <f>MAX(0,MIN(E318,$AQ318-SUMIF($C$4:$AP$4,"&lt;"&amp;E$4,$C318:$AP318)))</f>
        <v/>
      </c>
      <c r="G318" s="29">
        <f>ROUND(E318-F318,2)</f>
        <v/>
      </c>
      <c r="H318" s="29">
        <f>N(L317)*(1+N('Debt Payoff'!$D$8)/12)</f>
        <v/>
      </c>
      <c r="I318" s="29">
        <f>MIN(H318,N('Debt Payoff'!$E$8))</f>
        <v/>
      </c>
      <c r="J318" s="29">
        <f>H318-I318</f>
        <v/>
      </c>
      <c r="K318" s="29">
        <f>MAX(0,MIN(J318,$AQ318-SUMIF($C$4:$AP$4,"&lt;"&amp;J$4,$C318:$AP318)))</f>
        <v/>
      </c>
      <c r="L318" s="29">
        <f>ROUND(J318-K318,2)</f>
        <v/>
      </c>
      <c r="M318" s="29">
        <f>N(Q317)*(1+N('Debt Payoff'!$D$9)/12)</f>
        <v/>
      </c>
      <c r="N318" s="29">
        <f>MIN(M318,N('Debt Payoff'!$E$9))</f>
        <v/>
      </c>
      <c r="O318" s="29">
        <f>M318-N318</f>
        <v/>
      </c>
      <c r="P318" s="29">
        <f>MAX(0,MIN(O318,$AQ318-SUMIF($C$4:$AP$4,"&lt;"&amp;O$4,$C318:$AP318)))</f>
        <v/>
      </c>
      <c r="Q318" s="29">
        <f>ROUND(O318-P318,2)</f>
        <v/>
      </c>
      <c r="R318" s="29">
        <f>N(V317)*(1+N('Debt Payoff'!$D$10)/12)</f>
        <v/>
      </c>
      <c r="S318" s="29">
        <f>MIN(R318,N('Debt Payoff'!$E$10))</f>
        <v/>
      </c>
      <c r="T318" s="29">
        <f>R318-S318</f>
        <v/>
      </c>
      <c r="U318" s="29">
        <f>MAX(0,MIN(T318,$AQ318-SUMIF($C$4:$AP$4,"&lt;"&amp;T$4,$C318:$AP318)))</f>
        <v/>
      </c>
      <c r="V318" s="29">
        <f>ROUND(T318-U318,2)</f>
        <v/>
      </c>
      <c r="W318" s="29">
        <f>N(AA317)*(1+N('Debt Payoff'!$D$11)/12)</f>
        <v/>
      </c>
      <c r="X318" s="29">
        <f>MIN(W318,N('Debt Payoff'!$E$11))</f>
        <v/>
      </c>
      <c r="Y318" s="29">
        <f>W318-X318</f>
        <v/>
      </c>
      <c r="Z318" s="29">
        <f>MAX(0,MIN(Y318,$AQ318-SUMIF($C$4:$AP$4,"&lt;"&amp;Y$4,$C318:$AP318)))</f>
        <v/>
      </c>
      <c r="AA318" s="29">
        <f>ROUND(Y318-Z318,2)</f>
        <v/>
      </c>
      <c r="AB318" s="29">
        <f>N(AF317)*(1+N('Debt Payoff'!$D$12)/12)</f>
        <v/>
      </c>
      <c r="AC318" s="29">
        <f>MIN(AB318,N('Debt Payoff'!$E$12))</f>
        <v/>
      </c>
      <c r="AD318" s="29">
        <f>AB318-AC318</f>
        <v/>
      </c>
      <c r="AE318" s="29">
        <f>MAX(0,MIN(AD318,$AQ318-SUMIF($C$4:$AP$4,"&lt;"&amp;AD$4,$C318:$AP318)))</f>
        <v/>
      </c>
      <c r="AF318" s="29">
        <f>ROUND(AD318-AE318,2)</f>
        <v/>
      </c>
      <c r="AG318" s="29">
        <f>N(AK317)*(1+N('Debt Payoff'!$D$13)/12)</f>
        <v/>
      </c>
      <c r="AH318" s="29">
        <f>MIN(AG318,N('Debt Payoff'!$E$13))</f>
        <v/>
      </c>
      <c r="AI318" s="29">
        <f>AG318-AH318</f>
        <v/>
      </c>
      <c r="AJ318" s="29">
        <f>MAX(0,MIN(AI318,$AQ318-SUMIF($C$4:$AP$4,"&lt;"&amp;AI$4,$C318:$AP318)))</f>
        <v/>
      </c>
      <c r="AK318" s="29">
        <f>ROUND(AI318-AJ318,2)</f>
        <v/>
      </c>
      <c r="AL318" s="29">
        <f>N(AP317)*(1+N('Debt Payoff'!$D$14)/12)</f>
        <v/>
      </c>
      <c r="AM318" s="29">
        <f>MIN(AL318,N('Debt Payoff'!$E$14))</f>
        <v/>
      </c>
      <c r="AN318" s="29">
        <f>AL318-AM318</f>
        <v/>
      </c>
      <c r="AO318" s="29">
        <f>MAX(0,MIN(AN318,$AQ318-SUMIF($C$4:$AP$4,"&lt;"&amp;AN$4,$C318:$AP318)))</f>
        <v/>
      </c>
      <c r="AP318" s="29">
        <f>ROUND(AN318-AO318,2)</f>
        <v/>
      </c>
      <c r="AQ318" s="29">
        <f>'Debt Payoff'!$C$19-(D318+I318+N318+S318+X318+AC318+AH318+AM318)</f>
        <v/>
      </c>
      <c r="AR318" s="29">
        <f>G318+L318+Q318+V318+AA318+AF318+AK318+AP318</f>
        <v/>
      </c>
      <c r="AS318" s="29">
        <f>D318+F318+I318+K318+N318+P318+S318+U318+X318+Z318+AC318+AE318+AH318+AJ318+AM318+AO318</f>
        <v/>
      </c>
      <c r="AT318" s="29">
        <f>(C318+H318+M318+R318+W318+AB318+AG318+AL318)-AR317</f>
        <v/>
      </c>
    </row>
    <row r="319">
      <c r="B319" t="n">
        <v>314</v>
      </c>
      <c r="C319" s="29">
        <f>N(G318)*(1+N('Debt Payoff'!$D$7)/12)</f>
        <v/>
      </c>
      <c r="D319" s="29">
        <f>MIN(C319,N('Debt Payoff'!$E$7))</f>
        <v/>
      </c>
      <c r="E319" s="29">
        <f>C319-D319</f>
        <v/>
      </c>
      <c r="F319" s="29">
        <f>MAX(0,MIN(E319,$AQ319-SUMIF($C$4:$AP$4,"&lt;"&amp;E$4,$C319:$AP319)))</f>
        <v/>
      </c>
      <c r="G319" s="29">
        <f>ROUND(E319-F319,2)</f>
        <v/>
      </c>
      <c r="H319" s="29">
        <f>N(L318)*(1+N('Debt Payoff'!$D$8)/12)</f>
        <v/>
      </c>
      <c r="I319" s="29">
        <f>MIN(H319,N('Debt Payoff'!$E$8))</f>
        <v/>
      </c>
      <c r="J319" s="29">
        <f>H319-I319</f>
        <v/>
      </c>
      <c r="K319" s="29">
        <f>MAX(0,MIN(J319,$AQ319-SUMIF($C$4:$AP$4,"&lt;"&amp;J$4,$C319:$AP319)))</f>
        <v/>
      </c>
      <c r="L319" s="29">
        <f>ROUND(J319-K319,2)</f>
        <v/>
      </c>
      <c r="M319" s="29">
        <f>N(Q318)*(1+N('Debt Payoff'!$D$9)/12)</f>
        <v/>
      </c>
      <c r="N319" s="29">
        <f>MIN(M319,N('Debt Payoff'!$E$9))</f>
        <v/>
      </c>
      <c r="O319" s="29">
        <f>M319-N319</f>
        <v/>
      </c>
      <c r="P319" s="29">
        <f>MAX(0,MIN(O319,$AQ319-SUMIF($C$4:$AP$4,"&lt;"&amp;O$4,$C319:$AP319)))</f>
        <v/>
      </c>
      <c r="Q319" s="29">
        <f>ROUND(O319-P319,2)</f>
        <v/>
      </c>
      <c r="R319" s="29">
        <f>N(V318)*(1+N('Debt Payoff'!$D$10)/12)</f>
        <v/>
      </c>
      <c r="S319" s="29">
        <f>MIN(R319,N('Debt Payoff'!$E$10))</f>
        <v/>
      </c>
      <c r="T319" s="29">
        <f>R319-S319</f>
        <v/>
      </c>
      <c r="U319" s="29">
        <f>MAX(0,MIN(T319,$AQ319-SUMIF($C$4:$AP$4,"&lt;"&amp;T$4,$C319:$AP319)))</f>
        <v/>
      </c>
      <c r="V319" s="29">
        <f>ROUND(T319-U319,2)</f>
        <v/>
      </c>
      <c r="W319" s="29">
        <f>N(AA318)*(1+N('Debt Payoff'!$D$11)/12)</f>
        <v/>
      </c>
      <c r="X319" s="29">
        <f>MIN(W319,N('Debt Payoff'!$E$11))</f>
        <v/>
      </c>
      <c r="Y319" s="29">
        <f>W319-X319</f>
        <v/>
      </c>
      <c r="Z319" s="29">
        <f>MAX(0,MIN(Y319,$AQ319-SUMIF($C$4:$AP$4,"&lt;"&amp;Y$4,$C319:$AP319)))</f>
        <v/>
      </c>
      <c r="AA319" s="29">
        <f>ROUND(Y319-Z319,2)</f>
        <v/>
      </c>
      <c r="AB319" s="29">
        <f>N(AF318)*(1+N('Debt Payoff'!$D$12)/12)</f>
        <v/>
      </c>
      <c r="AC319" s="29">
        <f>MIN(AB319,N('Debt Payoff'!$E$12))</f>
        <v/>
      </c>
      <c r="AD319" s="29">
        <f>AB319-AC319</f>
        <v/>
      </c>
      <c r="AE319" s="29">
        <f>MAX(0,MIN(AD319,$AQ319-SUMIF($C$4:$AP$4,"&lt;"&amp;AD$4,$C319:$AP319)))</f>
        <v/>
      </c>
      <c r="AF319" s="29">
        <f>ROUND(AD319-AE319,2)</f>
        <v/>
      </c>
      <c r="AG319" s="29">
        <f>N(AK318)*(1+N('Debt Payoff'!$D$13)/12)</f>
        <v/>
      </c>
      <c r="AH319" s="29">
        <f>MIN(AG319,N('Debt Payoff'!$E$13))</f>
        <v/>
      </c>
      <c r="AI319" s="29">
        <f>AG319-AH319</f>
        <v/>
      </c>
      <c r="AJ319" s="29">
        <f>MAX(0,MIN(AI319,$AQ319-SUMIF($C$4:$AP$4,"&lt;"&amp;AI$4,$C319:$AP319)))</f>
        <v/>
      </c>
      <c r="AK319" s="29">
        <f>ROUND(AI319-AJ319,2)</f>
        <v/>
      </c>
      <c r="AL319" s="29">
        <f>N(AP318)*(1+N('Debt Payoff'!$D$14)/12)</f>
        <v/>
      </c>
      <c r="AM319" s="29">
        <f>MIN(AL319,N('Debt Payoff'!$E$14))</f>
        <v/>
      </c>
      <c r="AN319" s="29">
        <f>AL319-AM319</f>
        <v/>
      </c>
      <c r="AO319" s="29">
        <f>MAX(0,MIN(AN319,$AQ319-SUMIF($C$4:$AP$4,"&lt;"&amp;AN$4,$C319:$AP319)))</f>
        <v/>
      </c>
      <c r="AP319" s="29">
        <f>ROUND(AN319-AO319,2)</f>
        <v/>
      </c>
      <c r="AQ319" s="29">
        <f>'Debt Payoff'!$C$19-(D319+I319+N319+S319+X319+AC319+AH319+AM319)</f>
        <v/>
      </c>
      <c r="AR319" s="29">
        <f>G319+L319+Q319+V319+AA319+AF319+AK319+AP319</f>
        <v/>
      </c>
      <c r="AS319" s="29">
        <f>D319+F319+I319+K319+N319+P319+S319+U319+X319+Z319+AC319+AE319+AH319+AJ319+AM319+AO319</f>
        <v/>
      </c>
      <c r="AT319" s="29">
        <f>(C319+H319+M319+R319+W319+AB319+AG319+AL319)-AR318</f>
        <v/>
      </c>
    </row>
    <row r="320">
      <c r="B320" t="n">
        <v>315</v>
      </c>
      <c r="C320" s="29">
        <f>N(G319)*(1+N('Debt Payoff'!$D$7)/12)</f>
        <v/>
      </c>
      <c r="D320" s="29">
        <f>MIN(C320,N('Debt Payoff'!$E$7))</f>
        <v/>
      </c>
      <c r="E320" s="29">
        <f>C320-D320</f>
        <v/>
      </c>
      <c r="F320" s="29">
        <f>MAX(0,MIN(E320,$AQ320-SUMIF($C$4:$AP$4,"&lt;"&amp;E$4,$C320:$AP320)))</f>
        <v/>
      </c>
      <c r="G320" s="29">
        <f>ROUND(E320-F320,2)</f>
        <v/>
      </c>
      <c r="H320" s="29">
        <f>N(L319)*(1+N('Debt Payoff'!$D$8)/12)</f>
        <v/>
      </c>
      <c r="I320" s="29">
        <f>MIN(H320,N('Debt Payoff'!$E$8))</f>
        <v/>
      </c>
      <c r="J320" s="29">
        <f>H320-I320</f>
        <v/>
      </c>
      <c r="K320" s="29">
        <f>MAX(0,MIN(J320,$AQ320-SUMIF($C$4:$AP$4,"&lt;"&amp;J$4,$C320:$AP320)))</f>
        <v/>
      </c>
      <c r="L320" s="29">
        <f>ROUND(J320-K320,2)</f>
        <v/>
      </c>
      <c r="M320" s="29">
        <f>N(Q319)*(1+N('Debt Payoff'!$D$9)/12)</f>
        <v/>
      </c>
      <c r="N320" s="29">
        <f>MIN(M320,N('Debt Payoff'!$E$9))</f>
        <v/>
      </c>
      <c r="O320" s="29">
        <f>M320-N320</f>
        <v/>
      </c>
      <c r="P320" s="29">
        <f>MAX(0,MIN(O320,$AQ320-SUMIF($C$4:$AP$4,"&lt;"&amp;O$4,$C320:$AP320)))</f>
        <v/>
      </c>
      <c r="Q320" s="29">
        <f>ROUND(O320-P320,2)</f>
        <v/>
      </c>
      <c r="R320" s="29">
        <f>N(V319)*(1+N('Debt Payoff'!$D$10)/12)</f>
        <v/>
      </c>
      <c r="S320" s="29">
        <f>MIN(R320,N('Debt Payoff'!$E$10))</f>
        <v/>
      </c>
      <c r="T320" s="29">
        <f>R320-S320</f>
        <v/>
      </c>
      <c r="U320" s="29">
        <f>MAX(0,MIN(T320,$AQ320-SUMIF($C$4:$AP$4,"&lt;"&amp;T$4,$C320:$AP320)))</f>
        <v/>
      </c>
      <c r="V320" s="29">
        <f>ROUND(T320-U320,2)</f>
        <v/>
      </c>
      <c r="W320" s="29">
        <f>N(AA319)*(1+N('Debt Payoff'!$D$11)/12)</f>
        <v/>
      </c>
      <c r="X320" s="29">
        <f>MIN(W320,N('Debt Payoff'!$E$11))</f>
        <v/>
      </c>
      <c r="Y320" s="29">
        <f>W320-X320</f>
        <v/>
      </c>
      <c r="Z320" s="29">
        <f>MAX(0,MIN(Y320,$AQ320-SUMIF($C$4:$AP$4,"&lt;"&amp;Y$4,$C320:$AP320)))</f>
        <v/>
      </c>
      <c r="AA320" s="29">
        <f>ROUND(Y320-Z320,2)</f>
        <v/>
      </c>
      <c r="AB320" s="29">
        <f>N(AF319)*(1+N('Debt Payoff'!$D$12)/12)</f>
        <v/>
      </c>
      <c r="AC320" s="29">
        <f>MIN(AB320,N('Debt Payoff'!$E$12))</f>
        <v/>
      </c>
      <c r="AD320" s="29">
        <f>AB320-AC320</f>
        <v/>
      </c>
      <c r="AE320" s="29">
        <f>MAX(0,MIN(AD320,$AQ320-SUMIF($C$4:$AP$4,"&lt;"&amp;AD$4,$C320:$AP320)))</f>
        <v/>
      </c>
      <c r="AF320" s="29">
        <f>ROUND(AD320-AE320,2)</f>
        <v/>
      </c>
      <c r="AG320" s="29">
        <f>N(AK319)*(1+N('Debt Payoff'!$D$13)/12)</f>
        <v/>
      </c>
      <c r="AH320" s="29">
        <f>MIN(AG320,N('Debt Payoff'!$E$13))</f>
        <v/>
      </c>
      <c r="AI320" s="29">
        <f>AG320-AH320</f>
        <v/>
      </c>
      <c r="AJ320" s="29">
        <f>MAX(0,MIN(AI320,$AQ320-SUMIF($C$4:$AP$4,"&lt;"&amp;AI$4,$C320:$AP320)))</f>
        <v/>
      </c>
      <c r="AK320" s="29">
        <f>ROUND(AI320-AJ320,2)</f>
        <v/>
      </c>
      <c r="AL320" s="29">
        <f>N(AP319)*(1+N('Debt Payoff'!$D$14)/12)</f>
        <v/>
      </c>
      <c r="AM320" s="29">
        <f>MIN(AL320,N('Debt Payoff'!$E$14))</f>
        <v/>
      </c>
      <c r="AN320" s="29">
        <f>AL320-AM320</f>
        <v/>
      </c>
      <c r="AO320" s="29">
        <f>MAX(0,MIN(AN320,$AQ320-SUMIF($C$4:$AP$4,"&lt;"&amp;AN$4,$C320:$AP320)))</f>
        <v/>
      </c>
      <c r="AP320" s="29">
        <f>ROUND(AN320-AO320,2)</f>
        <v/>
      </c>
      <c r="AQ320" s="29">
        <f>'Debt Payoff'!$C$19-(D320+I320+N320+S320+X320+AC320+AH320+AM320)</f>
        <v/>
      </c>
      <c r="AR320" s="29">
        <f>G320+L320+Q320+V320+AA320+AF320+AK320+AP320</f>
        <v/>
      </c>
      <c r="AS320" s="29">
        <f>D320+F320+I320+K320+N320+P320+S320+U320+X320+Z320+AC320+AE320+AH320+AJ320+AM320+AO320</f>
        <v/>
      </c>
      <c r="AT320" s="29">
        <f>(C320+H320+M320+R320+W320+AB320+AG320+AL320)-AR319</f>
        <v/>
      </c>
    </row>
    <row r="321">
      <c r="B321" t="n">
        <v>316</v>
      </c>
      <c r="C321" s="29">
        <f>N(G320)*(1+N('Debt Payoff'!$D$7)/12)</f>
        <v/>
      </c>
      <c r="D321" s="29">
        <f>MIN(C321,N('Debt Payoff'!$E$7))</f>
        <v/>
      </c>
      <c r="E321" s="29">
        <f>C321-D321</f>
        <v/>
      </c>
      <c r="F321" s="29">
        <f>MAX(0,MIN(E321,$AQ321-SUMIF($C$4:$AP$4,"&lt;"&amp;E$4,$C321:$AP321)))</f>
        <v/>
      </c>
      <c r="G321" s="29">
        <f>ROUND(E321-F321,2)</f>
        <v/>
      </c>
      <c r="H321" s="29">
        <f>N(L320)*(1+N('Debt Payoff'!$D$8)/12)</f>
        <v/>
      </c>
      <c r="I321" s="29">
        <f>MIN(H321,N('Debt Payoff'!$E$8))</f>
        <v/>
      </c>
      <c r="J321" s="29">
        <f>H321-I321</f>
        <v/>
      </c>
      <c r="K321" s="29">
        <f>MAX(0,MIN(J321,$AQ321-SUMIF($C$4:$AP$4,"&lt;"&amp;J$4,$C321:$AP321)))</f>
        <v/>
      </c>
      <c r="L321" s="29">
        <f>ROUND(J321-K321,2)</f>
        <v/>
      </c>
      <c r="M321" s="29">
        <f>N(Q320)*(1+N('Debt Payoff'!$D$9)/12)</f>
        <v/>
      </c>
      <c r="N321" s="29">
        <f>MIN(M321,N('Debt Payoff'!$E$9))</f>
        <v/>
      </c>
      <c r="O321" s="29">
        <f>M321-N321</f>
        <v/>
      </c>
      <c r="P321" s="29">
        <f>MAX(0,MIN(O321,$AQ321-SUMIF($C$4:$AP$4,"&lt;"&amp;O$4,$C321:$AP321)))</f>
        <v/>
      </c>
      <c r="Q321" s="29">
        <f>ROUND(O321-P321,2)</f>
        <v/>
      </c>
      <c r="R321" s="29">
        <f>N(V320)*(1+N('Debt Payoff'!$D$10)/12)</f>
        <v/>
      </c>
      <c r="S321" s="29">
        <f>MIN(R321,N('Debt Payoff'!$E$10))</f>
        <v/>
      </c>
      <c r="T321" s="29">
        <f>R321-S321</f>
        <v/>
      </c>
      <c r="U321" s="29">
        <f>MAX(0,MIN(T321,$AQ321-SUMIF($C$4:$AP$4,"&lt;"&amp;T$4,$C321:$AP321)))</f>
        <v/>
      </c>
      <c r="V321" s="29">
        <f>ROUND(T321-U321,2)</f>
        <v/>
      </c>
      <c r="W321" s="29">
        <f>N(AA320)*(1+N('Debt Payoff'!$D$11)/12)</f>
        <v/>
      </c>
      <c r="X321" s="29">
        <f>MIN(W321,N('Debt Payoff'!$E$11))</f>
        <v/>
      </c>
      <c r="Y321" s="29">
        <f>W321-X321</f>
        <v/>
      </c>
      <c r="Z321" s="29">
        <f>MAX(0,MIN(Y321,$AQ321-SUMIF($C$4:$AP$4,"&lt;"&amp;Y$4,$C321:$AP321)))</f>
        <v/>
      </c>
      <c r="AA321" s="29">
        <f>ROUND(Y321-Z321,2)</f>
        <v/>
      </c>
      <c r="AB321" s="29">
        <f>N(AF320)*(1+N('Debt Payoff'!$D$12)/12)</f>
        <v/>
      </c>
      <c r="AC321" s="29">
        <f>MIN(AB321,N('Debt Payoff'!$E$12))</f>
        <v/>
      </c>
      <c r="AD321" s="29">
        <f>AB321-AC321</f>
        <v/>
      </c>
      <c r="AE321" s="29">
        <f>MAX(0,MIN(AD321,$AQ321-SUMIF($C$4:$AP$4,"&lt;"&amp;AD$4,$C321:$AP321)))</f>
        <v/>
      </c>
      <c r="AF321" s="29">
        <f>ROUND(AD321-AE321,2)</f>
        <v/>
      </c>
      <c r="AG321" s="29">
        <f>N(AK320)*(1+N('Debt Payoff'!$D$13)/12)</f>
        <v/>
      </c>
      <c r="AH321" s="29">
        <f>MIN(AG321,N('Debt Payoff'!$E$13))</f>
        <v/>
      </c>
      <c r="AI321" s="29">
        <f>AG321-AH321</f>
        <v/>
      </c>
      <c r="AJ321" s="29">
        <f>MAX(0,MIN(AI321,$AQ321-SUMIF($C$4:$AP$4,"&lt;"&amp;AI$4,$C321:$AP321)))</f>
        <v/>
      </c>
      <c r="AK321" s="29">
        <f>ROUND(AI321-AJ321,2)</f>
        <v/>
      </c>
      <c r="AL321" s="29">
        <f>N(AP320)*(1+N('Debt Payoff'!$D$14)/12)</f>
        <v/>
      </c>
      <c r="AM321" s="29">
        <f>MIN(AL321,N('Debt Payoff'!$E$14))</f>
        <v/>
      </c>
      <c r="AN321" s="29">
        <f>AL321-AM321</f>
        <v/>
      </c>
      <c r="AO321" s="29">
        <f>MAX(0,MIN(AN321,$AQ321-SUMIF($C$4:$AP$4,"&lt;"&amp;AN$4,$C321:$AP321)))</f>
        <v/>
      </c>
      <c r="AP321" s="29">
        <f>ROUND(AN321-AO321,2)</f>
        <v/>
      </c>
      <c r="AQ321" s="29">
        <f>'Debt Payoff'!$C$19-(D321+I321+N321+S321+X321+AC321+AH321+AM321)</f>
        <v/>
      </c>
      <c r="AR321" s="29">
        <f>G321+L321+Q321+V321+AA321+AF321+AK321+AP321</f>
        <v/>
      </c>
      <c r="AS321" s="29">
        <f>D321+F321+I321+K321+N321+P321+S321+U321+X321+Z321+AC321+AE321+AH321+AJ321+AM321+AO321</f>
        <v/>
      </c>
      <c r="AT321" s="29">
        <f>(C321+H321+M321+R321+W321+AB321+AG321+AL321)-AR320</f>
        <v/>
      </c>
    </row>
    <row r="322">
      <c r="B322" t="n">
        <v>317</v>
      </c>
      <c r="C322" s="29">
        <f>N(G321)*(1+N('Debt Payoff'!$D$7)/12)</f>
        <v/>
      </c>
      <c r="D322" s="29">
        <f>MIN(C322,N('Debt Payoff'!$E$7))</f>
        <v/>
      </c>
      <c r="E322" s="29">
        <f>C322-D322</f>
        <v/>
      </c>
      <c r="F322" s="29">
        <f>MAX(0,MIN(E322,$AQ322-SUMIF($C$4:$AP$4,"&lt;"&amp;E$4,$C322:$AP322)))</f>
        <v/>
      </c>
      <c r="G322" s="29">
        <f>ROUND(E322-F322,2)</f>
        <v/>
      </c>
      <c r="H322" s="29">
        <f>N(L321)*(1+N('Debt Payoff'!$D$8)/12)</f>
        <v/>
      </c>
      <c r="I322" s="29">
        <f>MIN(H322,N('Debt Payoff'!$E$8))</f>
        <v/>
      </c>
      <c r="J322" s="29">
        <f>H322-I322</f>
        <v/>
      </c>
      <c r="K322" s="29">
        <f>MAX(0,MIN(J322,$AQ322-SUMIF($C$4:$AP$4,"&lt;"&amp;J$4,$C322:$AP322)))</f>
        <v/>
      </c>
      <c r="L322" s="29">
        <f>ROUND(J322-K322,2)</f>
        <v/>
      </c>
      <c r="M322" s="29">
        <f>N(Q321)*(1+N('Debt Payoff'!$D$9)/12)</f>
        <v/>
      </c>
      <c r="N322" s="29">
        <f>MIN(M322,N('Debt Payoff'!$E$9))</f>
        <v/>
      </c>
      <c r="O322" s="29">
        <f>M322-N322</f>
        <v/>
      </c>
      <c r="P322" s="29">
        <f>MAX(0,MIN(O322,$AQ322-SUMIF($C$4:$AP$4,"&lt;"&amp;O$4,$C322:$AP322)))</f>
        <v/>
      </c>
      <c r="Q322" s="29">
        <f>ROUND(O322-P322,2)</f>
        <v/>
      </c>
      <c r="R322" s="29">
        <f>N(V321)*(1+N('Debt Payoff'!$D$10)/12)</f>
        <v/>
      </c>
      <c r="S322" s="29">
        <f>MIN(R322,N('Debt Payoff'!$E$10))</f>
        <v/>
      </c>
      <c r="T322" s="29">
        <f>R322-S322</f>
        <v/>
      </c>
      <c r="U322" s="29">
        <f>MAX(0,MIN(T322,$AQ322-SUMIF($C$4:$AP$4,"&lt;"&amp;T$4,$C322:$AP322)))</f>
        <v/>
      </c>
      <c r="V322" s="29">
        <f>ROUND(T322-U322,2)</f>
        <v/>
      </c>
      <c r="W322" s="29">
        <f>N(AA321)*(1+N('Debt Payoff'!$D$11)/12)</f>
        <v/>
      </c>
      <c r="X322" s="29">
        <f>MIN(W322,N('Debt Payoff'!$E$11))</f>
        <v/>
      </c>
      <c r="Y322" s="29">
        <f>W322-X322</f>
        <v/>
      </c>
      <c r="Z322" s="29">
        <f>MAX(0,MIN(Y322,$AQ322-SUMIF($C$4:$AP$4,"&lt;"&amp;Y$4,$C322:$AP322)))</f>
        <v/>
      </c>
      <c r="AA322" s="29">
        <f>ROUND(Y322-Z322,2)</f>
        <v/>
      </c>
      <c r="AB322" s="29">
        <f>N(AF321)*(1+N('Debt Payoff'!$D$12)/12)</f>
        <v/>
      </c>
      <c r="AC322" s="29">
        <f>MIN(AB322,N('Debt Payoff'!$E$12))</f>
        <v/>
      </c>
      <c r="AD322" s="29">
        <f>AB322-AC322</f>
        <v/>
      </c>
      <c r="AE322" s="29">
        <f>MAX(0,MIN(AD322,$AQ322-SUMIF($C$4:$AP$4,"&lt;"&amp;AD$4,$C322:$AP322)))</f>
        <v/>
      </c>
      <c r="AF322" s="29">
        <f>ROUND(AD322-AE322,2)</f>
        <v/>
      </c>
      <c r="AG322" s="29">
        <f>N(AK321)*(1+N('Debt Payoff'!$D$13)/12)</f>
        <v/>
      </c>
      <c r="AH322" s="29">
        <f>MIN(AG322,N('Debt Payoff'!$E$13))</f>
        <v/>
      </c>
      <c r="AI322" s="29">
        <f>AG322-AH322</f>
        <v/>
      </c>
      <c r="AJ322" s="29">
        <f>MAX(0,MIN(AI322,$AQ322-SUMIF($C$4:$AP$4,"&lt;"&amp;AI$4,$C322:$AP322)))</f>
        <v/>
      </c>
      <c r="AK322" s="29">
        <f>ROUND(AI322-AJ322,2)</f>
        <v/>
      </c>
      <c r="AL322" s="29">
        <f>N(AP321)*(1+N('Debt Payoff'!$D$14)/12)</f>
        <v/>
      </c>
      <c r="AM322" s="29">
        <f>MIN(AL322,N('Debt Payoff'!$E$14))</f>
        <v/>
      </c>
      <c r="AN322" s="29">
        <f>AL322-AM322</f>
        <v/>
      </c>
      <c r="AO322" s="29">
        <f>MAX(0,MIN(AN322,$AQ322-SUMIF($C$4:$AP$4,"&lt;"&amp;AN$4,$C322:$AP322)))</f>
        <v/>
      </c>
      <c r="AP322" s="29">
        <f>ROUND(AN322-AO322,2)</f>
        <v/>
      </c>
      <c r="AQ322" s="29">
        <f>'Debt Payoff'!$C$19-(D322+I322+N322+S322+X322+AC322+AH322+AM322)</f>
        <v/>
      </c>
      <c r="AR322" s="29">
        <f>G322+L322+Q322+V322+AA322+AF322+AK322+AP322</f>
        <v/>
      </c>
      <c r="AS322" s="29">
        <f>D322+F322+I322+K322+N322+P322+S322+U322+X322+Z322+AC322+AE322+AH322+AJ322+AM322+AO322</f>
        <v/>
      </c>
      <c r="AT322" s="29">
        <f>(C322+H322+M322+R322+W322+AB322+AG322+AL322)-AR321</f>
        <v/>
      </c>
    </row>
    <row r="323">
      <c r="B323" t="n">
        <v>318</v>
      </c>
      <c r="C323" s="29">
        <f>N(G322)*(1+N('Debt Payoff'!$D$7)/12)</f>
        <v/>
      </c>
      <c r="D323" s="29">
        <f>MIN(C323,N('Debt Payoff'!$E$7))</f>
        <v/>
      </c>
      <c r="E323" s="29">
        <f>C323-D323</f>
        <v/>
      </c>
      <c r="F323" s="29">
        <f>MAX(0,MIN(E323,$AQ323-SUMIF($C$4:$AP$4,"&lt;"&amp;E$4,$C323:$AP323)))</f>
        <v/>
      </c>
      <c r="G323" s="29">
        <f>ROUND(E323-F323,2)</f>
        <v/>
      </c>
      <c r="H323" s="29">
        <f>N(L322)*(1+N('Debt Payoff'!$D$8)/12)</f>
        <v/>
      </c>
      <c r="I323" s="29">
        <f>MIN(H323,N('Debt Payoff'!$E$8))</f>
        <v/>
      </c>
      <c r="J323" s="29">
        <f>H323-I323</f>
        <v/>
      </c>
      <c r="K323" s="29">
        <f>MAX(0,MIN(J323,$AQ323-SUMIF($C$4:$AP$4,"&lt;"&amp;J$4,$C323:$AP323)))</f>
        <v/>
      </c>
      <c r="L323" s="29">
        <f>ROUND(J323-K323,2)</f>
        <v/>
      </c>
      <c r="M323" s="29">
        <f>N(Q322)*(1+N('Debt Payoff'!$D$9)/12)</f>
        <v/>
      </c>
      <c r="N323" s="29">
        <f>MIN(M323,N('Debt Payoff'!$E$9))</f>
        <v/>
      </c>
      <c r="O323" s="29">
        <f>M323-N323</f>
        <v/>
      </c>
      <c r="P323" s="29">
        <f>MAX(0,MIN(O323,$AQ323-SUMIF($C$4:$AP$4,"&lt;"&amp;O$4,$C323:$AP323)))</f>
        <v/>
      </c>
      <c r="Q323" s="29">
        <f>ROUND(O323-P323,2)</f>
        <v/>
      </c>
      <c r="R323" s="29">
        <f>N(V322)*(1+N('Debt Payoff'!$D$10)/12)</f>
        <v/>
      </c>
      <c r="S323" s="29">
        <f>MIN(R323,N('Debt Payoff'!$E$10))</f>
        <v/>
      </c>
      <c r="T323" s="29">
        <f>R323-S323</f>
        <v/>
      </c>
      <c r="U323" s="29">
        <f>MAX(0,MIN(T323,$AQ323-SUMIF($C$4:$AP$4,"&lt;"&amp;T$4,$C323:$AP323)))</f>
        <v/>
      </c>
      <c r="V323" s="29">
        <f>ROUND(T323-U323,2)</f>
        <v/>
      </c>
      <c r="W323" s="29">
        <f>N(AA322)*(1+N('Debt Payoff'!$D$11)/12)</f>
        <v/>
      </c>
      <c r="X323" s="29">
        <f>MIN(W323,N('Debt Payoff'!$E$11))</f>
        <v/>
      </c>
      <c r="Y323" s="29">
        <f>W323-X323</f>
        <v/>
      </c>
      <c r="Z323" s="29">
        <f>MAX(0,MIN(Y323,$AQ323-SUMIF($C$4:$AP$4,"&lt;"&amp;Y$4,$C323:$AP323)))</f>
        <v/>
      </c>
      <c r="AA323" s="29">
        <f>ROUND(Y323-Z323,2)</f>
        <v/>
      </c>
      <c r="AB323" s="29">
        <f>N(AF322)*(1+N('Debt Payoff'!$D$12)/12)</f>
        <v/>
      </c>
      <c r="AC323" s="29">
        <f>MIN(AB323,N('Debt Payoff'!$E$12))</f>
        <v/>
      </c>
      <c r="AD323" s="29">
        <f>AB323-AC323</f>
        <v/>
      </c>
      <c r="AE323" s="29">
        <f>MAX(0,MIN(AD323,$AQ323-SUMIF($C$4:$AP$4,"&lt;"&amp;AD$4,$C323:$AP323)))</f>
        <v/>
      </c>
      <c r="AF323" s="29">
        <f>ROUND(AD323-AE323,2)</f>
        <v/>
      </c>
      <c r="AG323" s="29">
        <f>N(AK322)*(1+N('Debt Payoff'!$D$13)/12)</f>
        <v/>
      </c>
      <c r="AH323" s="29">
        <f>MIN(AG323,N('Debt Payoff'!$E$13))</f>
        <v/>
      </c>
      <c r="AI323" s="29">
        <f>AG323-AH323</f>
        <v/>
      </c>
      <c r="AJ323" s="29">
        <f>MAX(0,MIN(AI323,$AQ323-SUMIF($C$4:$AP$4,"&lt;"&amp;AI$4,$C323:$AP323)))</f>
        <v/>
      </c>
      <c r="AK323" s="29">
        <f>ROUND(AI323-AJ323,2)</f>
        <v/>
      </c>
      <c r="AL323" s="29">
        <f>N(AP322)*(1+N('Debt Payoff'!$D$14)/12)</f>
        <v/>
      </c>
      <c r="AM323" s="29">
        <f>MIN(AL323,N('Debt Payoff'!$E$14))</f>
        <v/>
      </c>
      <c r="AN323" s="29">
        <f>AL323-AM323</f>
        <v/>
      </c>
      <c r="AO323" s="29">
        <f>MAX(0,MIN(AN323,$AQ323-SUMIF($C$4:$AP$4,"&lt;"&amp;AN$4,$C323:$AP323)))</f>
        <v/>
      </c>
      <c r="AP323" s="29">
        <f>ROUND(AN323-AO323,2)</f>
        <v/>
      </c>
      <c r="AQ323" s="29">
        <f>'Debt Payoff'!$C$19-(D323+I323+N323+S323+X323+AC323+AH323+AM323)</f>
        <v/>
      </c>
      <c r="AR323" s="29">
        <f>G323+L323+Q323+V323+AA323+AF323+AK323+AP323</f>
        <v/>
      </c>
      <c r="AS323" s="29">
        <f>D323+F323+I323+K323+N323+P323+S323+U323+X323+Z323+AC323+AE323+AH323+AJ323+AM323+AO323</f>
        <v/>
      </c>
      <c r="AT323" s="29">
        <f>(C323+H323+M323+R323+W323+AB323+AG323+AL323)-AR322</f>
        <v/>
      </c>
    </row>
    <row r="324">
      <c r="B324" t="n">
        <v>319</v>
      </c>
      <c r="C324" s="29">
        <f>N(G323)*(1+N('Debt Payoff'!$D$7)/12)</f>
        <v/>
      </c>
      <c r="D324" s="29">
        <f>MIN(C324,N('Debt Payoff'!$E$7))</f>
        <v/>
      </c>
      <c r="E324" s="29">
        <f>C324-D324</f>
        <v/>
      </c>
      <c r="F324" s="29">
        <f>MAX(0,MIN(E324,$AQ324-SUMIF($C$4:$AP$4,"&lt;"&amp;E$4,$C324:$AP324)))</f>
        <v/>
      </c>
      <c r="G324" s="29">
        <f>ROUND(E324-F324,2)</f>
        <v/>
      </c>
      <c r="H324" s="29">
        <f>N(L323)*(1+N('Debt Payoff'!$D$8)/12)</f>
        <v/>
      </c>
      <c r="I324" s="29">
        <f>MIN(H324,N('Debt Payoff'!$E$8))</f>
        <v/>
      </c>
      <c r="J324" s="29">
        <f>H324-I324</f>
        <v/>
      </c>
      <c r="K324" s="29">
        <f>MAX(0,MIN(J324,$AQ324-SUMIF($C$4:$AP$4,"&lt;"&amp;J$4,$C324:$AP324)))</f>
        <v/>
      </c>
      <c r="L324" s="29">
        <f>ROUND(J324-K324,2)</f>
        <v/>
      </c>
      <c r="M324" s="29">
        <f>N(Q323)*(1+N('Debt Payoff'!$D$9)/12)</f>
        <v/>
      </c>
      <c r="N324" s="29">
        <f>MIN(M324,N('Debt Payoff'!$E$9))</f>
        <v/>
      </c>
      <c r="O324" s="29">
        <f>M324-N324</f>
        <v/>
      </c>
      <c r="P324" s="29">
        <f>MAX(0,MIN(O324,$AQ324-SUMIF($C$4:$AP$4,"&lt;"&amp;O$4,$C324:$AP324)))</f>
        <v/>
      </c>
      <c r="Q324" s="29">
        <f>ROUND(O324-P324,2)</f>
        <v/>
      </c>
      <c r="R324" s="29">
        <f>N(V323)*(1+N('Debt Payoff'!$D$10)/12)</f>
        <v/>
      </c>
      <c r="S324" s="29">
        <f>MIN(R324,N('Debt Payoff'!$E$10))</f>
        <v/>
      </c>
      <c r="T324" s="29">
        <f>R324-S324</f>
        <v/>
      </c>
      <c r="U324" s="29">
        <f>MAX(0,MIN(T324,$AQ324-SUMIF($C$4:$AP$4,"&lt;"&amp;T$4,$C324:$AP324)))</f>
        <v/>
      </c>
      <c r="V324" s="29">
        <f>ROUND(T324-U324,2)</f>
        <v/>
      </c>
      <c r="W324" s="29">
        <f>N(AA323)*(1+N('Debt Payoff'!$D$11)/12)</f>
        <v/>
      </c>
      <c r="X324" s="29">
        <f>MIN(W324,N('Debt Payoff'!$E$11))</f>
        <v/>
      </c>
      <c r="Y324" s="29">
        <f>W324-X324</f>
        <v/>
      </c>
      <c r="Z324" s="29">
        <f>MAX(0,MIN(Y324,$AQ324-SUMIF($C$4:$AP$4,"&lt;"&amp;Y$4,$C324:$AP324)))</f>
        <v/>
      </c>
      <c r="AA324" s="29">
        <f>ROUND(Y324-Z324,2)</f>
        <v/>
      </c>
      <c r="AB324" s="29">
        <f>N(AF323)*(1+N('Debt Payoff'!$D$12)/12)</f>
        <v/>
      </c>
      <c r="AC324" s="29">
        <f>MIN(AB324,N('Debt Payoff'!$E$12))</f>
        <v/>
      </c>
      <c r="AD324" s="29">
        <f>AB324-AC324</f>
        <v/>
      </c>
      <c r="AE324" s="29">
        <f>MAX(0,MIN(AD324,$AQ324-SUMIF($C$4:$AP$4,"&lt;"&amp;AD$4,$C324:$AP324)))</f>
        <v/>
      </c>
      <c r="AF324" s="29">
        <f>ROUND(AD324-AE324,2)</f>
        <v/>
      </c>
      <c r="AG324" s="29">
        <f>N(AK323)*(1+N('Debt Payoff'!$D$13)/12)</f>
        <v/>
      </c>
      <c r="AH324" s="29">
        <f>MIN(AG324,N('Debt Payoff'!$E$13))</f>
        <v/>
      </c>
      <c r="AI324" s="29">
        <f>AG324-AH324</f>
        <v/>
      </c>
      <c r="AJ324" s="29">
        <f>MAX(0,MIN(AI324,$AQ324-SUMIF($C$4:$AP$4,"&lt;"&amp;AI$4,$C324:$AP324)))</f>
        <v/>
      </c>
      <c r="AK324" s="29">
        <f>ROUND(AI324-AJ324,2)</f>
        <v/>
      </c>
      <c r="AL324" s="29">
        <f>N(AP323)*(1+N('Debt Payoff'!$D$14)/12)</f>
        <v/>
      </c>
      <c r="AM324" s="29">
        <f>MIN(AL324,N('Debt Payoff'!$E$14))</f>
        <v/>
      </c>
      <c r="AN324" s="29">
        <f>AL324-AM324</f>
        <v/>
      </c>
      <c r="AO324" s="29">
        <f>MAX(0,MIN(AN324,$AQ324-SUMIF($C$4:$AP$4,"&lt;"&amp;AN$4,$C324:$AP324)))</f>
        <v/>
      </c>
      <c r="AP324" s="29">
        <f>ROUND(AN324-AO324,2)</f>
        <v/>
      </c>
      <c r="AQ324" s="29">
        <f>'Debt Payoff'!$C$19-(D324+I324+N324+S324+X324+AC324+AH324+AM324)</f>
        <v/>
      </c>
      <c r="AR324" s="29">
        <f>G324+L324+Q324+V324+AA324+AF324+AK324+AP324</f>
        <v/>
      </c>
      <c r="AS324" s="29">
        <f>D324+F324+I324+K324+N324+P324+S324+U324+X324+Z324+AC324+AE324+AH324+AJ324+AM324+AO324</f>
        <v/>
      </c>
      <c r="AT324" s="29">
        <f>(C324+H324+M324+R324+W324+AB324+AG324+AL324)-AR323</f>
        <v/>
      </c>
    </row>
    <row r="325">
      <c r="B325" t="n">
        <v>320</v>
      </c>
      <c r="C325" s="29">
        <f>N(G324)*(1+N('Debt Payoff'!$D$7)/12)</f>
        <v/>
      </c>
      <c r="D325" s="29">
        <f>MIN(C325,N('Debt Payoff'!$E$7))</f>
        <v/>
      </c>
      <c r="E325" s="29">
        <f>C325-D325</f>
        <v/>
      </c>
      <c r="F325" s="29">
        <f>MAX(0,MIN(E325,$AQ325-SUMIF($C$4:$AP$4,"&lt;"&amp;E$4,$C325:$AP325)))</f>
        <v/>
      </c>
      <c r="G325" s="29">
        <f>ROUND(E325-F325,2)</f>
        <v/>
      </c>
      <c r="H325" s="29">
        <f>N(L324)*(1+N('Debt Payoff'!$D$8)/12)</f>
        <v/>
      </c>
      <c r="I325" s="29">
        <f>MIN(H325,N('Debt Payoff'!$E$8))</f>
        <v/>
      </c>
      <c r="J325" s="29">
        <f>H325-I325</f>
        <v/>
      </c>
      <c r="K325" s="29">
        <f>MAX(0,MIN(J325,$AQ325-SUMIF($C$4:$AP$4,"&lt;"&amp;J$4,$C325:$AP325)))</f>
        <v/>
      </c>
      <c r="L325" s="29">
        <f>ROUND(J325-K325,2)</f>
        <v/>
      </c>
      <c r="M325" s="29">
        <f>N(Q324)*(1+N('Debt Payoff'!$D$9)/12)</f>
        <v/>
      </c>
      <c r="N325" s="29">
        <f>MIN(M325,N('Debt Payoff'!$E$9))</f>
        <v/>
      </c>
      <c r="O325" s="29">
        <f>M325-N325</f>
        <v/>
      </c>
      <c r="P325" s="29">
        <f>MAX(0,MIN(O325,$AQ325-SUMIF($C$4:$AP$4,"&lt;"&amp;O$4,$C325:$AP325)))</f>
        <v/>
      </c>
      <c r="Q325" s="29">
        <f>ROUND(O325-P325,2)</f>
        <v/>
      </c>
      <c r="R325" s="29">
        <f>N(V324)*(1+N('Debt Payoff'!$D$10)/12)</f>
        <v/>
      </c>
      <c r="S325" s="29">
        <f>MIN(R325,N('Debt Payoff'!$E$10))</f>
        <v/>
      </c>
      <c r="T325" s="29">
        <f>R325-S325</f>
        <v/>
      </c>
      <c r="U325" s="29">
        <f>MAX(0,MIN(T325,$AQ325-SUMIF($C$4:$AP$4,"&lt;"&amp;T$4,$C325:$AP325)))</f>
        <v/>
      </c>
      <c r="V325" s="29">
        <f>ROUND(T325-U325,2)</f>
        <v/>
      </c>
      <c r="W325" s="29">
        <f>N(AA324)*(1+N('Debt Payoff'!$D$11)/12)</f>
        <v/>
      </c>
      <c r="X325" s="29">
        <f>MIN(W325,N('Debt Payoff'!$E$11))</f>
        <v/>
      </c>
      <c r="Y325" s="29">
        <f>W325-X325</f>
        <v/>
      </c>
      <c r="Z325" s="29">
        <f>MAX(0,MIN(Y325,$AQ325-SUMIF($C$4:$AP$4,"&lt;"&amp;Y$4,$C325:$AP325)))</f>
        <v/>
      </c>
      <c r="AA325" s="29">
        <f>ROUND(Y325-Z325,2)</f>
        <v/>
      </c>
      <c r="AB325" s="29">
        <f>N(AF324)*(1+N('Debt Payoff'!$D$12)/12)</f>
        <v/>
      </c>
      <c r="AC325" s="29">
        <f>MIN(AB325,N('Debt Payoff'!$E$12))</f>
        <v/>
      </c>
      <c r="AD325" s="29">
        <f>AB325-AC325</f>
        <v/>
      </c>
      <c r="AE325" s="29">
        <f>MAX(0,MIN(AD325,$AQ325-SUMIF($C$4:$AP$4,"&lt;"&amp;AD$4,$C325:$AP325)))</f>
        <v/>
      </c>
      <c r="AF325" s="29">
        <f>ROUND(AD325-AE325,2)</f>
        <v/>
      </c>
      <c r="AG325" s="29">
        <f>N(AK324)*(1+N('Debt Payoff'!$D$13)/12)</f>
        <v/>
      </c>
      <c r="AH325" s="29">
        <f>MIN(AG325,N('Debt Payoff'!$E$13))</f>
        <v/>
      </c>
      <c r="AI325" s="29">
        <f>AG325-AH325</f>
        <v/>
      </c>
      <c r="AJ325" s="29">
        <f>MAX(0,MIN(AI325,$AQ325-SUMIF($C$4:$AP$4,"&lt;"&amp;AI$4,$C325:$AP325)))</f>
        <v/>
      </c>
      <c r="AK325" s="29">
        <f>ROUND(AI325-AJ325,2)</f>
        <v/>
      </c>
      <c r="AL325" s="29">
        <f>N(AP324)*(1+N('Debt Payoff'!$D$14)/12)</f>
        <v/>
      </c>
      <c r="AM325" s="29">
        <f>MIN(AL325,N('Debt Payoff'!$E$14))</f>
        <v/>
      </c>
      <c r="AN325" s="29">
        <f>AL325-AM325</f>
        <v/>
      </c>
      <c r="AO325" s="29">
        <f>MAX(0,MIN(AN325,$AQ325-SUMIF($C$4:$AP$4,"&lt;"&amp;AN$4,$C325:$AP325)))</f>
        <v/>
      </c>
      <c r="AP325" s="29">
        <f>ROUND(AN325-AO325,2)</f>
        <v/>
      </c>
      <c r="AQ325" s="29">
        <f>'Debt Payoff'!$C$19-(D325+I325+N325+S325+X325+AC325+AH325+AM325)</f>
        <v/>
      </c>
      <c r="AR325" s="29">
        <f>G325+L325+Q325+V325+AA325+AF325+AK325+AP325</f>
        <v/>
      </c>
      <c r="AS325" s="29">
        <f>D325+F325+I325+K325+N325+P325+S325+U325+X325+Z325+AC325+AE325+AH325+AJ325+AM325+AO325</f>
        <v/>
      </c>
      <c r="AT325" s="29">
        <f>(C325+H325+M325+R325+W325+AB325+AG325+AL325)-AR324</f>
        <v/>
      </c>
    </row>
    <row r="326">
      <c r="B326" t="n">
        <v>321</v>
      </c>
      <c r="C326" s="29">
        <f>N(G325)*(1+N('Debt Payoff'!$D$7)/12)</f>
        <v/>
      </c>
      <c r="D326" s="29">
        <f>MIN(C326,N('Debt Payoff'!$E$7))</f>
        <v/>
      </c>
      <c r="E326" s="29">
        <f>C326-D326</f>
        <v/>
      </c>
      <c r="F326" s="29">
        <f>MAX(0,MIN(E326,$AQ326-SUMIF($C$4:$AP$4,"&lt;"&amp;E$4,$C326:$AP326)))</f>
        <v/>
      </c>
      <c r="G326" s="29">
        <f>ROUND(E326-F326,2)</f>
        <v/>
      </c>
      <c r="H326" s="29">
        <f>N(L325)*(1+N('Debt Payoff'!$D$8)/12)</f>
        <v/>
      </c>
      <c r="I326" s="29">
        <f>MIN(H326,N('Debt Payoff'!$E$8))</f>
        <v/>
      </c>
      <c r="J326" s="29">
        <f>H326-I326</f>
        <v/>
      </c>
      <c r="K326" s="29">
        <f>MAX(0,MIN(J326,$AQ326-SUMIF($C$4:$AP$4,"&lt;"&amp;J$4,$C326:$AP326)))</f>
        <v/>
      </c>
      <c r="L326" s="29">
        <f>ROUND(J326-K326,2)</f>
        <v/>
      </c>
      <c r="M326" s="29">
        <f>N(Q325)*(1+N('Debt Payoff'!$D$9)/12)</f>
        <v/>
      </c>
      <c r="N326" s="29">
        <f>MIN(M326,N('Debt Payoff'!$E$9))</f>
        <v/>
      </c>
      <c r="O326" s="29">
        <f>M326-N326</f>
        <v/>
      </c>
      <c r="P326" s="29">
        <f>MAX(0,MIN(O326,$AQ326-SUMIF($C$4:$AP$4,"&lt;"&amp;O$4,$C326:$AP326)))</f>
        <v/>
      </c>
      <c r="Q326" s="29">
        <f>ROUND(O326-P326,2)</f>
        <v/>
      </c>
      <c r="R326" s="29">
        <f>N(V325)*(1+N('Debt Payoff'!$D$10)/12)</f>
        <v/>
      </c>
      <c r="S326" s="29">
        <f>MIN(R326,N('Debt Payoff'!$E$10))</f>
        <v/>
      </c>
      <c r="T326" s="29">
        <f>R326-S326</f>
        <v/>
      </c>
      <c r="U326" s="29">
        <f>MAX(0,MIN(T326,$AQ326-SUMIF($C$4:$AP$4,"&lt;"&amp;T$4,$C326:$AP326)))</f>
        <v/>
      </c>
      <c r="V326" s="29">
        <f>ROUND(T326-U326,2)</f>
        <v/>
      </c>
      <c r="W326" s="29">
        <f>N(AA325)*(1+N('Debt Payoff'!$D$11)/12)</f>
        <v/>
      </c>
      <c r="X326" s="29">
        <f>MIN(W326,N('Debt Payoff'!$E$11))</f>
        <v/>
      </c>
      <c r="Y326" s="29">
        <f>W326-X326</f>
        <v/>
      </c>
      <c r="Z326" s="29">
        <f>MAX(0,MIN(Y326,$AQ326-SUMIF($C$4:$AP$4,"&lt;"&amp;Y$4,$C326:$AP326)))</f>
        <v/>
      </c>
      <c r="AA326" s="29">
        <f>ROUND(Y326-Z326,2)</f>
        <v/>
      </c>
      <c r="AB326" s="29">
        <f>N(AF325)*(1+N('Debt Payoff'!$D$12)/12)</f>
        <v/>
      </c>
      <c r="AC326" s="29">
        <f>MIN(AB326,N('Debt Payoff'!$E$12))</f>
        <v/>
      </c>
      <c r="AD326" s="29">
        <f>AB326-AC326</f>
        <v/>
      </c>
      <c r="AE326" s="29">
        <f>MAX(0,MIN(AD326,$AQ326-SUMIF($C$4:$AP$4,"&lt;"&amp;AD$4,$C326:$AP326)))</f>
        <v/>
      </c>
      <c r="AF326" s="29">
        <f>ROUND(AD326-AE326,2)</f>
        <v/>
      </c>
      <c r="AG326" s="29">
        <f>N(AK325)*(1+N('Debt Payoff'!$D$13)/12)</f>
        <v/>
      </c>
      <c r="AH326" s="29">
        <f>MIN(AG326,N('Debt Payoff'!$E$13))</f>
        <v/>
      </c>
      <c r="AI326" s="29">
        <f>AG326-AH326</f>
        <v/>
      </c>
      <c r="AJ326" s="29">
        <f>MAX(0,MIN(AI326,$AQ326-SUMIF($C$4:$AP$4,"&lt;"&amp;AI$4,$C326:$AP326)))</f>
        <v/>
      </c>
      <c r="AK326" s="29">
        <f>ROUND(AI326-AJ326,2)</f>
        <v/>
      </c>
      <c r="AL326" s="29">
        <f>N(AP325)*(1+N('Debt Payoff'!$D$14)/12)</f>
        <v/>
      </c>
      <c r="AM326" s="29">
        <f>MIN(AL326,N('Debt Payoff'!$E$14))</f>
        <v/>
      </c>
      <c r="AN326" s="29">
        <f>AL326-AM326</f>
        <v/>
      </c>
      <c r="AO326" s="29">
        <f>MAX(0,MIN(AN326,$AQ326-SUMIF($C$4:$AP$4,"&lt;"&amp;AN$4,$C326:$AP326)))</f>
        <v/>
      </c>
      <c r="AP326" s="29">
        <f>ROUND(AN326-AO326,2)</f>
        <v/>
      </c>
      <c r="AQ326" s="29">
        <f>'Debt Payoff'!$C$19-(D326+I326+N326+S326+X326+AC326+AH326+AM326)</f>
        <v/>
      </c>
      <c r="AR326" s="29">
        <f>G326+L326+Q326+V326+AA326+AF326+AK326+AP326</f>
        <v/>
      </c>
      <c r="AS326" s="29">
        <f>D326+F326+I326+K326+N326+P326+S326+U326+X326+Z326+AC326+AE326+AH326+AJ326+AM326+AO326</f>
        <v/>
      </c>
      <c r="AT326" s="29">
        <f>(C326+H326+M326+R326+W326+AB326+AG326+AL326)-AR325</f>
        <v/>
      </c>
    </row>
    <row r="327">
      <c r="B327" t="n">
        <v>322</v>
      </c>
      <c r="C327" s="29">
        <f>N(G326)*(1+N('Debt Payoff'!$D$7)/12)</f>
        <v/>
      </c>
      <c r="D327" s="29">
        <f>MIN(C327,N('Debt Payoff'!$E$7))</f>
        <v/>
      </c>
      <c r="E327" s="29">
        <f>C327-D327</f>
        <v/>
      </c>
      <c r="F327" s="29">
        <f>MAX(0,MIN(E327,$AQ327-SUMIF($C$4:$AP$4,"&lt;"&amp;E$4,$C327:$AP327)))</f>
        <v/>
      </c>
      <c r="G327" s="29">
        <f>ROUND(E327-F327,2)</f>
        <v/>
      </c>
      <c r="H327" s="29">
        <f>N(L326)*(1+N('Debt Payoff'!$D$8)/12)</f>
        <v/>
      </c>
      <c r="I327" s="29">
        <f>MIN(H327,N('Debt Payoff'!$E$8))</f>
        <v/>
      </c>
      <c r="J327" s="29">
        <f>H327-I327</f>
        <v/>
      </c>
      <c r="K327" s="29">
        <f>MAX(0,MIN(J327,$AQ327-SUMIF($C$4:$AP$4,"&lt;"&amp;J$4,$C327:$AP327)))</f>
        <v/>
      </c>
      <c r="L327" s="29">
        <f>ROUND(J327-K327,2)</f>
        <v/>
      </c>
      <c r="M327" s="29">
        <f>N(Q326)*(1+N('Debt Payoff'!$D$9)/12)</f>
        <v/>
      </c>
      <c r="N327" s="29">
        <f>MIN(M327,N('Debt Payoff'!$E$9))</f>
        <v/>
      </c>
      <c r="O327" s="29">
        <f>M327-N327</f>
        <v/>
      </c>
      <c r="P327" s="29">
        <f>MAX(0,MIN(O327,$AQ327-SUMIF($C$4:$AP$4,"&lt;"&amp;O$4,$C327:$AP327)))</f>
        <v/>
      </c>
      <c r="Q327" s="29">
        <f>ROUND(O327-P327,2)</f>
        <v/>
      </c>
      <c r="R327" s="29">
        <f>N(V326)*(1+N('Debt Payoff'!$D$10)/12)</f>
        <v/>
      </c>
      <c r="S327" s="29">
        <f>MIN(R327,N('Debt Payoff'!$E$10))</f>
        <v/>
      </c>
      <c r="T327" s="29">
        <f>R327-S327</f>
        <v/>
      </c>
      <c r="U327" s="29">
        <f>MAX(0,MIN(T327,$AQ327-SUMIF($C$4:$AP$4,"&lt;"&amp;T$4,$C327:$AP327)))</f>
        <v/>
      </c>
      <c r="V327" s="29">
        <f>ROUND(T327-U327,2)</f>
        <v/>
      </c>
      <c r="W327" s="29">
        <f>N(AA326)*(1+N('Debt Payoff'!$D$11)/12)</f>
        <v/>
      </c>
      <c r="X327" s="29">
        <f>MIN(W327,N('Debt Payoff'!$E$11))</f>
        <v/>
      </c>
      <c r="Y327" s="29">
        <f>W327-X327</f>
        <v/>
      </c>
      <c r="Z327" s="29">
        <f>MAX(0,MIN(Y327,$AQ327-SUMIF($C$4:$AP$4,"&lt;"&amp;Y$4,$C327:$AP327)))</f>
        <v/>
      </c>
      <c r="AA327" s="29">
        <f>ROUND(Y327-Z327,2)</f>
        <v/>
      </c>
      <c r="AB327" s="29">
        <f>N(AF326)*(1+N('Debt Payoff'!$D$12)/12)</f>
        <v/>
      </c>
      <c r="AC327" s="29">
        <f>MIN(AB327,N('Debt Payoff'!$E$12))</f>
        <v/>
      </c>
      <c r="AD327" s="29">
        <f>AB327-AC327</f>
        <v/>
      </c>
      <c r="AE327" s="29">
        <f>MAX(0,MIN(AD327,$AQ327-SUMIF($C$4:$AP$4,"&lt;"&amp;AD$4,$C327:$AP327)))</f>
        <v/>
      </c>
      <c r="AF327" s="29">
        <f>ROUND(AD327-AE327,2)</f>
        <v/>
      </c>
      <c r="AG327" s="29">
        <f>N(AK326)*(1+N('Debt Payoff'!$D$13)/12)</f>
        <v/>
      </c>
      <c r="AH327" s="29">
        <f>MIN(AG327,N('Debt Payoff'!$E$13))</f>
        <v/>
      </c>
      <c r="AI327" s="29">
        <f>AG327-AH327</f>
        <v/>
      </c>
      <c r="AJ327" s="29">
        <f>MAX(0,MIN(AI327,$AQ327-SUMIF($C$4:$AP$4,"&lt;"&amp;AI$4,$C327:$AP327)))</f>
        <v/>
      </c>
      <c r="AK327" s="29">
        <f>ROUND(AI327-AJ327,2)</f>
        <v/>
      </c>
      <c r="AL327" s="29">
        <f>N(AP326)*(1+N('Debt Payoff'!$D$14)/12)</f>
        <v/>
      </c>
      <c r="AM327" s="29">
        <f>MIN(AL327,N('Debt Payoff'!$E$14))</f>
        <v/>
      </c>
      <c r="AN327" s="29">
        <f>AL327-AM327</f>
        <v/>
      </c>
      <c r="AO327" s="29">
        <f>MAX(0,MIN(AN327,$AQ327-SUMIF($C$4:$AP$4,"&lt;"&amp;AN$4,$C327:$AP327)))</f>
        <v/>
      </c>
      <c r="AP327" s="29">
        <f>ROUND(AN327-AO327,2)</f>
        <v/>
      </c>
      <c r="AQ327" s="29">
        <f>'Debt Payoff'!$C$19-(D327+I327+N327+S327+X327+AC327+AH327+AM327)</f>
        <v/>
      </c>
      <c r="AR327" s="29">
        <f>G327+L327+Q327+V327+AA327+AF327+AK327+AP327</f>
        <v/>
      </c>
      <c r="AS327" s="29">
        <f>D327+F327+I327+K327+N327+P327+S327+U327+X327+Z327+AC327+AE327+AH327+AJ327+AM327+AO327</f>
        <v/>
      </c>
      <c r="AT327" s="29">
        <f>(C327+H327+M327+R327+W327+AB327+AG327+AL327)-AR326</f>
        <v/>
      </c>
    </row>
    <row r="328">
      <c r="B328" t="n">
        <v>323</v>
      </c>
      <c r="C328" s="29">
        <f>N(G327)*(1+N('Debt Payoff'!$D$7)/12)</f>
        <v/>
      </c>
      <c r="D328" s="29">
        <f>MIN(C328,N('Debt Payoff'!$E$7))</f>
        <v/>
      </c>
      <c r="E328" s="29">
        <f>C328-D328</f>
        <v/>
      </c>
      <c r="F328" s="29">
        <f>MAX(0,MIN(E328,$AQ328-SUMIF($C$4:$AP$4,"&lt;"&amp;E$4,$C328:$AP328)))</f>
        <v/>
      </c>
      <c r="G328" s="29">
        <f>ROUND(E328-F328,2)</f>
        <v/>
      </c>
      <c r="H328" s="29">
        <f>N(L327)*(1+N('Debt Payoff'!$D$8)/12)</f>
        <v/>
      </c>
      <c r="I328" s="29">
        <f>MIN(H328,N('Debt Payoff'!$E$8))</f>
        <v/>
      </c>
      <c r="J328" s="29">
        <f>H328-I328</f>
        <v/>
      </c>
      <c r="K328" s="29">
        <f>MAX(0,MIN(J328,$AQ328-SUMIF($C$4:$AP$4,"&lt;"&amp;J$4,$C328:$AP328)))</f>
        <v/>
      </c>
      <c r="L328" s="29">
        <f>ROUND(J328-K328,2)</f>
        <v/>
      </c>
      <c r="M328" s="29">
        <f>N(Q327)*(1+N('Debt Payoff'!$D$9)/12)</f>
        <v/>
      </c>
      <c r="N328" s="29">
        <f>MIN(M328,N('Debt Payoff'!$E$9))</f>
        <v/>
      </c>
      <c r="O328" s="29">
        <f>M328-N328</f>
        <v/>
      </c>
      <c r="P328" s="29">
        <f>MAX(0,MIN(O328,$AQ328-SUMIF($C$4:$AP$4,"&lt;"&amp;O$4,$C328:$AP328)))</f>
        <v/>
      </c>
      <c r="Q328" s="29">
        <f>ROUND(O328-P328,2)</f>
        <v/>
      </c>
      <c r="R328" s="29">
        <f>N(V327)*(1+N('Debt Payoff'!$D$10)/12)</f>
        <v/>
      </c>
      <c r="S328" s="29">
        <f>MIN(R328,N('Debt Payoff'!$E$10))</f>
        <v/>
      </c>
      <c r="T328" s="29">
        <f>R328-S328</f>
        <v/>
      </c>
      <c r="U328" s="29">
        <f>MAX(0,MIN(T328,$AQ328-SUMIF($C$4:$AP$4,"&lt;"&amp;T$4,$C328:$AP328)))</f>
        <v/>
      </c>
      <c r="V328" s="29">
        <f>ROUND(T328-U328,2)</f>
        <v/>
      </c>
      <c r="W328" s="29">
        <f>N(AA327)*(1+N('Debt Payoff'!$D$11)/12)</f>
        <v/>
      </c>
      <c r="X328" s="29">
        <f>MIN(W328,N('Debt Payoff'!$E$11))</f>
        <v/>
      </c>
      <c r="Y328" s="29">
        <f>W328-X328</f>
        <v/>
      </c>
      <c r="Z328" s="29">
        <f>MAX(0,MIN(Y328,$AQ328-SUMIF($C$4:$AP$4,"&lt;"&amp;Y$4,$C328:$AP328)))</f>
        <v/>
      </c>
      <c r="AA328" s="29">
        <f>ROUND(Y328-Z328,2)</f>
        <v/>
      </c>
      <c r="AB328" s="29">
        <f>N(AF327)*(1+N('Debt Payoff'!$D$12)/12)</f>
        <v/>
      </c>
      <c r="AC328" s="29">
        <f>MIN(AB328,N('Debt Payoff'!$E$12))</f>
        <v/>
      </c>
      <c r="AD328" s="29">
        <f>AB328-AC328</f>
        <v/>
      </c>
      <c r="AE328" s="29">
        <f>MAX(0,MIN(AD328,$AQ328-SUMIF($C$4:$AP$4,"&lt;"&amp;AD$4,$C328:$AP328)))</f>
        <v/>
      </c>
      <c r="AF328" s="29">
        <f>ROUND(AD328-AE328,2)</f>
        <v/>
      </c>
      <c r="AG328" s="29">
        <f>N(AK327)*(1+N('Debt Payoff'!$D$13)/12)</f>
        <v/>
      </c>
      <c r="AH328" s="29">
        <f>MIN(AG328,N('Debt Payoff'!$E$13))</f>
        <v/>
      </c>
      <c r="AI328" s="29">
        <f>AG328-AH328</f>
        <v/>
      </c>
      <c r="AJ328" s="29">
        <f>MAX(0,MIN(AI328,$AQ328-SUMIF($C$4:$AP$4,"&lt;"&amp;AI$4,$C328:$AP328)))</f>
        <v/>
      </c>
      <c r="AK328" s="29">
        <f>ROUND(AI328-AJ328,2)</f>
        <v/>
      </c>
      <c r="AL328" s="29">
        <f>N(AP327)*(1+N('Debt Payoff'!$D$14)/12)</f>
        <v/>
      </c>
      <c r="AM328" s="29">
        <f>MIN(AL328,N('Debt Payoff'!$E$14))</f>
        <v/>
      </c>
      <c r="AN328" s="29">
        <f>AL328-AM328</f>
        <v/>
      </c>
      <c r="AO328" s="29">
        <f>MAX(0,MIN(AN328,$AQ328-SUMIF($C$4:$AP$4,"&lt;"&amp;AN$4,$C328:$AP328)))</f>
        <v/>
      </c>
      <c r="AP328" s="29">
        <f>ROUND(AN328-AO328,2)</f>
        <v/>
      </c>
      <c r="AQ328" s="29">
        <f>'Debt Payoff'!$C$19-(D328+I328+N328+S328+X328+AC328+AH328+AM328)</f>
        <v/>
      </c>
      <c r="AR328" s="29">
        <f>G328+L328+Q328+V328+AA328+AF328+AK328+AP328</f>
        <v/>
      </c>
      <c r="AS328" s="29">
        <f>D328+F328+I328+K328+N328+P328+S328+U328+X328+Z328+AC328+AE328+AH328+AJ328+AM328+AO328</f>
        <v/>
      </c>
      <c r="AT328" s="29">
        <f>(C328+H328+M328+R328+W328+AB328+AG328+AL328)-AR327</f>
        <v/>
      </c>
    </row>
    <row r="329">
      <c r="B329" t="n">
        <v>324</v>
      </c>
      <c r="C329" s="29">
        <f>N(G328)*(1+N('Debt Payoff'!$D$7)/12)</f>
        <v/>
      </c>
      <c r="D329" s="29">
        <f>MIN(C329,N('Debt Payoff'!$E$7))</f>
        <v/>
      </c>
      <c r="E329" s="29">
        <f>C329-D329</f>
        <v/>
      </c>
      <c r="F329" s="29">
        <f>MAX(0,MIN(E329,$AQ329-SUMIF($C$4:$AP$4,"&lt;"&amp;E$4,$C329:$AP329)))</f>
        <v/>
      </c>
      <c r="G329" s="29">
        <f>ROUND(E329-F329,2)</f>
        <v/>
      </c>
      <c r="H329" s="29">
        <f>N(L328)*(1+N('Debt Payoff'!$D$8)/12)</f>
        <v/>
      </c>
      <c r="I329" s="29">
        <f>MIN(H329,N('Debt Payoff'!$E$8))</f>
        <v/>
      </c>
      <c r="J329" s="29">
        <f>H329-I329</f>
        <v/>
      </c>
      <c r="K329" s="29">
        <f>MAX(0,MIN(J329,$AQ329-SUMIF($C$4:$AP$4,"&lt;"&amp;J$4,$C329:$AP329)))</f>
        <v/>
      </c>
      <c r="L329" s="29">
        <f>ROUND(J329-K329,2)</f>
        <v/>
      </c>
      <c r="M329" s="29">
        <f>N(Q328)*(1+N('Debt Payoff'!$D$9)/12)</f>
        <v/>
      </c>
      <c r="N329" s="29">
        <f>MIN(M329,N('Debt Payoff'!$E$9))</f>
        <v/>
      </c>
      <c r="O329" s="29">
        <f>M329-N329</f>
        <v/>
      </c>
      <c r="P329" s="29">
        <f>MAX(0,MIN(O329,$AQ329-SUMIF($C$4:$AP$4,"&lt;"&amp;O$4,$C329:$AP329)))</f>
        <v/>
      </c>
      <c r="Q329" s="29">
        <f>ROUND(O329-P329,2)</f>
        <v/>
      </c>
      <c r="R329" s="29">
        <f>N(V328)*(1+N('Debt Payoff'!$D$10)/12)</f>
        <v/>
      </c>
      <c r="S329" s="29">
        <f>MIN(R329,N('Debt Payoff'!$E$10))</f>
        <v/>
      </c>
      <c r="T329" s="29">
        <f>R329-S329</f>
        <v/>
      </c>
      <c r="U329" s="29">
        <f>MAX(0,MIN(T329,$AQ329-SUMIF($C$4:$AP$4,"&lt;"&amp;T$4,$C329:$AP329)))</f>
        <v/>
      </c>
      <c r="V329" s="29">
        <f>ROUND(T329-U329,2)</f>
        <v/>
      </c>
      <c r="W329" s="29">
        <f>N(AA328)*(1+N('Debt Payoff'!$D$11)/12)</f>
        <v/>
      </c>
      <c r="X329" s="29">
        <f>MIN(W329,N('Debt Payoff'!$E$11))</f>
        <v/>
      </c>
      <c r="Y329" s="29">
        <f>W329-X329</f>
        <v/>
      </c>
      <c r="Z329" s="29">
        <f>MAX(0,MIN(Y329,$AQ329-SUMIF($C$4:$AP$4,"&lt;"&amp;Y$4,$C329:$AP329)))</f>
        <v/>
      </c>
      <c r="AA329" s="29">
        <f>ROUND(Y329-Z329,2)</f>
        <v/>
      </c>
      <c r="AB329" s="29">
        <f>N(AF328)*(1+N('Debt Payoff'!$D$12)/12)</f>
        <v/>
      </c>
      <c r="AC329" s="29">
        <f>MIN(AB329,N('Debt Payoff'!$E$12))</f>
        <v/>
      </c>
      <c r="AD329" s="29">
        <f>AB329-AC329</f>
        <v/>
      </c>
      <c r="AE329" s="29">
        <f>MAX(0,MIN(AD329,$AQ329-SUMIF($C$4:$AP$4,"&lt;"&amp;AD$4,$C329:$AP329)))</f>
        <v/>
      </c>
      <c r="AF329" s="29">
        <f>ROUND(AD329-AE329,2)</f>
        <v/>
      </c>
      <c r="AG329" s="29">
        <f>N(AK328)*(1+N('Debt Payoff'!$D$13)/12)</f>
        <v/>
      </c>
      <c r="AH329" s="29">
        <f>MIN(AG329,N('Debt Payoff'!$E$13))</f>
        <v/>
      </c>
      <c r="AI329" s="29">
        <f>AG329-AH329</f>
        <v/>
      </c>
      <c r="AJ329" s="29">
        <f>MAX(0,MIN(AI329,$AQ329-SUMIF($C$4:$AP$4,"&lt;"&amp;AI$4,$C329:$AP329)))</f>
        <v/>
      </c>
      <c r="AK329" s="29">
        <f>ROUND(AI329-AJ329,2)</f>
        <v/>
      </c>
      <c r="AL329" s="29">
        <f>N(AP328)*(1+N('Debt Payoff'!$D$14)/12)</f>
        <v/>
      </c>
      <c r="AM329" s="29">
        <f>MIN(AL329,N('Debt Payoff'!$E$14))</f>
        <v/>
      </c>
      <c r="AN329" s="29">
        <f>AL329-AM329</f>
        <v/>
      </c>
      <c r="AO329" s="29">
        <f>MAX(0,MIN(AN329,$AQ329-SUMIF($C$4:$AP$4,"&lt;"&amp;AN$4,$C329:$AP329)))</f>
        <v/>
      </c>
      <c r="AP329" s="29">
        <f>ROUND(AN329-AO329,2)</f>
        <v/>
      </c>
      <c r="AQ329" s="29">
        <f>'Debt Payoff'!$C$19-(D329+I329+N329+S329+X329+AC329+AH329+AM329)</f>
        <v/>
      </c>
      <c r="AR329" s="29">
        <f>G329+L329+Q329+V329+AA329+AF329+AK329+AP329</f>
        <v/>
      </c>
      <c r="AS329" s="29">
        <f>D329+F329+I329+K329+N329+P329+S329+U329+X329+Z329+AC329+AE329+AH329+AJ329+AM329+AO329</f>
        <v/>
      </c>
      <c r="AT329" s="29">
        <f>(C329+H329+M329+R329+W329+AB329+AG329+AL329)-AR328</f>
        <v/>
      </c>
    </row>
    <row r="330">
      <c r="B330" t="n">
        <v>325</v>
      </c>
      <c r="C330" s="29">
        <f>N(G329)*(1+N('Debt Payoff'!$D$7)/12)</f>
        <v/>
      </c>
      <c r="D330" s="29">
        <f>MIN(C330,N('Debt Payoff'!$E$7))</f>
        <v/>
      </c>
      <c r="E330" s="29">
        <f>C330-D330</f>
        <v/>
      </c>
      <c r="F330" s="29">
        <f>MAX(0,MIN(E330,$AQ330-SUMIF($C$4:$AP$4,"&lt;"&amp;E$4,$C330:$AP330)))</f>
        <v/>
      </c>
      <c r="G330" s="29">
        <f>ROUND(E330-F330,2)</f>
        <v/>
      </c>
      <c r="H330" s="29">
        <f>N(L329)*(1+N('Debt Payoff'!$D$8)/12)</f>
        <v/>
      </c>
      <c r="I330" s="29">
        <f>MIN(H330,N('Debt Payoff'!$E$8))</f>
        <v/>
      </c>
      <c r="J330" s="29">
        <f>H330-I330</f>
        <v/>
      </c>
      <c r="K330" s="29">
        <f>MAX(0,MIN(J330,$AQ330-SUMIF($C$4:$AP$4,"&lt;"&amp;J$4,$C330:$AP330)))</f>
        <v/>
      </c>
      <c r="L330" s="29">
        <f>ROUND(J330-K330,2)</f>
        <v/>
      </c>
      <c r="M330" s="29">
        <f>N(Q329)*(1+N('Debt Payoff'!$D$9)/12)</f>
        <v/>
      </c>
      <c r="N330" s="29">
        <f>MIN(M330,N('Debt Payoff'!$E$9))</f>
        <v/>
      </c>
      <c r="O330" s="29">
        <f>M330-N330</f>
        <v/>
      </c>
      <c r="P330" s="29">
        <f>MAX(0,MIN(O330,$AQ330-SUMIF($C$4:$AP$4,"&lt;"&amp;O$4,$C330:$AP330)))</f>
        <v/>
      </c>
      <c r="Q330" s="29">
        <f>ROUND(O330-P330,2)</f>
        <v/>
      </c>
      <c r="R330" s="29">
        <f>N(V329)*(1+N('Debt Payoff'!$D$10)/12)</f>
        <v/>
      </c>
      <c r="S330" s="29">
        <f>MIN(R330,N('Debt Payoff'!$E$10))</f>
        <v/>
      </c>
      <c r="T330" s="29">
        <f>R330-S330</f>
        <v/>
      </c>
      <c r="U330" s="29">
        <f>MAX(0,MIN(T330,$AQ330-SUMIF($C$4:$AP$4,"&lt;"&amp;T$4,$C330:$AP330)))</f>
        <v/>
      </c>
      <c r="V330" s="29">
        <f>ROUND(T330-U330,2)</f>
        <v/>
      </c>
      <c r="W330" s="29">
        <f>N(AA329)*(1+N('Debt Payoff'!$D$11)/12)</f>
        <v/>
      </c>
      <c r="X330" s="29">
        <f>MIN(W330,N('Debt Payoff'!$E$11))</f>
        <v/>
      </c>
      <c r="Y330" s="29">
        <f>W330-X330</f>
        <v/>
      </c>
      <c r="Z330" s="29">
        <f>MAX(0,MIN(Y330,$AQ330-SUMIF($C$4:$AP$4,"&lt;"&amp;Y$4,$C330:$AP330)))</f>
        <v/>
      </c>
      <c r="AA330" s="29">
        <f>ROUND(Y330-Z330,2)</f>
        <v/>
      </c>
      <c r="AB330" s="29">
        <f>N(AF329)*(1+N('Debt Payoff'!$D$12)/12)</f>
        <v/>
      </c>
      <c r="AC330" s="29">
        <f>MIN(AB330,N('Debt Payoff'!$E$12))</f>
        <v/>
      </c>
      <c r="AD330" s="29">
        <f>AB330-AC330</f>
        <v/>
      </c>
      <c r="AE330" s="29">
        <f>MAX(0,MIN(AD330,$AQ330-SUMIF($C$4:$AP$4,"&lt;"&amp;AD$4,$C330:$AP330)))</f>
        <v/>
      </c>
      <c r="AF330" s="29">
        <f>ROUND(AD330-AE330,2)</f>
        <v/>
      </c>
      <c r="AG330" s="29">
        <f>N(AK329)*(1+N('Debt Payoff'!$D$13)/12)</f>
        <v/>
      </c>
      <c r="AH330" s="29">
        <f>MIN(AG330,N('Debt Payoff'!$E$13))</f>
        <v/>
      </c>
      <c r="AI330" s="29">
        <f>AG330-AH330</f>
        <v/>
      </c>
      <c r="AJ330" s="29">
        <f>MAX(0,MIN(AI330,$AQ330-SUMIF($C$4:$AP$4,"&lt;"&amp;AI$4,$C330:$AP330)))</f>
        <v/>
      </c>
      <c r="AK330" s="29">
        <f>ROUND(AI330-AJ330,2)</f>
        <v/>
      </c>
      <c r="AL330" s="29">
        <f>N(AP329)*(1+N('Debt Payoff'!$D$14)/12)</f>
        <v/>
      </c>
      <c r="AM330" s="29">
        <f>MIN(AL330,N('Debt Payoff'!$E$14))</f>
        <v/>
      </c>
      <c r="AN330" s="29">
        <f>AL330-AM330</f>
        <v/>
      </c>
      <c r="AO330" s="29">
        <f>MAX(0,MIN(AN330,$AQ330-SUMIF($C$4:$AP$4,"&lt;"&amp;AN$4,$C330:$AP330)))</f>
        <v/>
      </c>
      <c r="AP330" s="29">
        <f>ROUND(AN330-AO330,2)</f>
        <v/>
      </c>
      <c r="AQ330" s="29">
        <f>'Debt Payoff'!$C$19-(D330+I330+N330+S330+X330+AC330+AH330+AM330)</f>
        <v/>
      </c>
      <c r="AR330" s="29">
        <f>G330+L330+Q330+V330+AA330+AF330+AK330+AP330</f>
        <v/>
      </c>
      <c r="AS330" s="29">
        <f>D330+F330+I330+K330+N330+P330+S330+U330+X330+Z330+AC330+AE330+AH330+AJ330+AM330+AO330</f>
        <v/>
      </c>
      <c r="AT330" s="29">
        <f>(C330+H330+M330+R330+W330+AB330+AG330+AL330)-AR329</f>
        <v/>
      </c>
    </row>
    <row r="331">
      <c r="B331" t="n">
        <v>326</v>
      </c>
      <c r="C331" s="29">
        <f>N(G330)*(1+N('Debt Payoff'!$D$7)/12)</f>
        <v/>
      </c>
      <c r="D331" s="29">
        <f>MIN(C331,N('Debt Payoff'!$E$7))</f>
        <v/>
      </c>
      <c r="E331" s="29">
        <f>C331-D331</f>
        <v/>
      </c>
      <c r="F331" s="29">
        <f>MAX(0,MIN(E331,$AQ331-SUMIF($C$4:$AP$4,"&lt;"&amp;E$4,$C331:$AP331)))</f>
        <v/>
      </c>
      <c r="G331" s="29">
        <f>ROUND(E331-F331,2)</f>
        <v/>
      </c>
      <c r="H331" s="29">
        <f>N(L330)*(1+N('Debt Payoff'!$D$8)/12)</f>
        <v/>
      </c>
      <c r="I331" s="29">
        <f>MIN(H331,N('Debt Payoff'!$E$8))</f>
        <v/>
      </c>
      <c r="J331" s="29">
        <f>H331-I331</f>
        <v/>
      </c>
      <c r="K331" s="29">
        <f>MAX(0,MIN(J331,$AQ331-SUMIF($C$4:$AP$4,"&lt;"&amp;J$4,$C331:$AP331)))</f>
        <v/>
      </c>
      <c r="L331" s="29">
        <f>ROUND(J331-K331,2)</f>
        <v/>
      </c>
      <c r="M331" s="29">
        <f>N(Q330)*(1+N('Debt Payoff'!$D$9)/12)</f>
        <v/>
      </c>
      <c r="N331" s="29">
        <f>MIN(M331,N('Debt Payoff'!$E$9))</f>
        <v/>
      </c>
      <c r="O331" s="29">
        <f>M331-N331</f>
        <v/>
      </c>
      <c r="P331" s="29">
        <f>MAX(0,MIN(O331,$AQ331-SUMIF($C$4:$AP$4,"&lt;"&amp;O$4,$C331:$AP331)))</f>
        <v/>
      </c>
      <c r="Q331" s="29">
        <f>ROUND(O331-P331,2)</f>
        <v/>
      </c>
      <c r="R331" s="29">
        <f>N(V330)*(1+N('Debt Payoff'!$D$10)/12)</f>
        <v/>
      </c>
      <c r="S331" s="29">
        <f>MIN(R331,N('Debt Payoff'!$E$10))</f>
        <v/>
      </c>
      <c r="T331" s="29">
        <f>R331-S331</f>
        <v/>
      </c>
      <c r="U331" s="29">
        <f>MAX(0,MIN(T331,$AQ331-SUMIF($C$4:$AP$4,"&lt;"&amp;T$4,$C331:$AP331)))</f>
        <v/>
      </c>
      <c r="V331" s="29">
        <f>ROUND(T331-U331,2)</f>
        <v/>
      </c>
      <c r="W331" s="29">
        <f>N(AA330)*(1+N('Debt Payoff'!$D$11)/12)</f>
        <v/>
      </c>
      <c r="X331" s="29">
        <f>MIN(W331,N('Debt Payoff'!$E$11))</f>
        <v/>
      </c>
      <c r="Y331" s="29">
        <f>W331-X331</f>
        <v/>
      </c>
      <c r="Z331" s="29">
        <f>MAX(0,MIN(Y331,$AQ331-SUMIF($C$4:$AP$4,"&lt;"&amp;Y$4,$C331:$AP331)))</f>
        <v/>
      </c>
      <c r="AA331" s="29">
        <f>ROUND(Y331-Z331,2)</f>
        <v/>
      </c>
      <c r="AB331" s="29">
        <f>N(AF330)*(1+N('Debt Payoff'!$D$12)/12)</f>
        <v/>
      </c>
      <c r="AC331" s="29">
        <f>MIN(AB331,N('Debt Payoff'!$E$12))</f>
        <v/>
      </c>
      <c r="AD331" s="29">
        <f>AB331-AC331</f>
        <v/>
      </c>
      <c r="AE331" s="29">
        <f>MAX(0,MIN(AD331,$AQ331-SUMIF($C$4:$AP$4,"&lt;"&amp;AD$4,$C331:$AP331)))</f>
        <v/>
      </c>
      <c r="AF331" s="29">
        <f>ROUND(AD331-AE331,2)</f>
        <v/>
      </c>
      <c r="AG331" s="29">
        <f>N(AK330)*(1+N('Debt Payoff'!$D$13)/12)</f>
        <v/>
      </c>
      <c r="AH331" s="29">
        <f>MIN(AG331,N('Debt Payoff'!$E$13))</f>
        <v/>
      </c>
      <c r="AI331" s="29">
        <f>AG331-AH331</f>
        <v/>
      </c>
      <c r="AJ331" s="29">
        <f>MAX(0,MIN(AI331,$AQ331-SUMIF($C$4:$AP$4,"&lt;"&amp;AI$4,$C331:$AP331)))</f>
        <v/>
      </c>
      <c r="AK331" s="29">
        <f>ROUND(AI331-AJ331,2)</f>
        <v/>
      </c>
      <c r="AL331" s="29">
        <f>N(AP330)*(1+N('Debt Payoff'!$D$14)/12)</f>
        <v/>
      </c>
      <c r="AM331" s="29">
        <f>MIN(AL331,N('Debt Payoff'!$E$14))</f>
        <v/>
      </c>
      <c r="AN331" s="29">
        <f>AL331-AM331</f>
        <v/>
      </c>
      <c r="AO331" s="29">
        <f>MAX(0,MIN(AN331,$AQ331-SUMIF($C$4:$AP$4,"&lt;"&amp;AN$4,$C331:$AP331)))</f>
        <v/>
      </c>
      <c r="AP331" s="29">
        <f>ROUND(AN331-AO331,2)</f>
        <v/>
      </c>
      <c r="AQ331" s="29">
        <f>'Debt Payoff'!$C$19-(D331+I331+N331+S331+X331+AC331+AH331+AM331)</f>
        <v/>
      </c>
      <c r="AR331" s="29">
        <f>G331+L331+Q331+V331+AA331+AF331+AK331+AP331</f>
        <v/>
      </c>
      <c r="AS331" s="29">
        <f>D331+F331+I331+K331+N331+P331+S331+U331+X331+Z331+AC331+AE331+AH331+AJ331+AM331+AO331</f>
        <v/>
      </c>
      <c r="AT331" s="29">
        <f>(C331+H331+M331+R331+W331+AB331+AG331+AL331)-AR330</f>
        <v/>
      </c>
    </row>
    <row r="332">
      <c r="B332" t="n">
        <v>327</v>
      </c>
      <c r="C332" s="29">
        <f>N(G331)*(1+N('Debt Payoff'!$D$7)/12)</f>
        <v/>
      </c>
      <c r="D332" s="29">
        <f>MIN(C332,N('Debt Payoff'!$E$7))</f>
        <v/>
      </c>
      <c r="E332" s="29">
        <f>C332-D332</f>
        <v/>
      </c>
      <c r="F332" s="29">
        <f>MAX(0,MIN(E332,$AQ332-SUMIF($C$4:$AP$4,"&lt;"&amp;E$4,$C332:$AP332)))</f>
        <v/>
      </c>
      <c r="G332" s="29">
        <f>ROUND(E332-F332,2)</f>
        <v/>
      </c>
      <c r="H332" s="29">
        <f>N(L331)*(1+N('Debt Payoff'!$D$8)/12)</f>
        <v/>
      </c>
      <c r="I332" s="29">
        <f>MIN(H332,N('Debt Payoff'!$E$8))</f>
        <v/>
      </c>
      <c r="J332" s="29">
        <f>H332-I332</f>
        <v/>
      </c>
      <c r="K332" s="29">
        <f>MAX(0,MIN(J332,$AQ332-SUMIF($C$4:$AP$4,"&lt;"&amp;J$4,$C332:$AP332)))</f>
        <v/>
      </c>
      <c r="L332" s="29">
        <f>ROUND(J332-K332,2)</f>
        <v/>
      </c>
      <c r="M332" s="29">
        <f>N(Q331)*(1+N('Debt Payoff'!$D$9)/12)</f>
        <v/>
      </c>
      <c r="N332" s="29">
        <f>MIN(M332,N('Debt Payoff'!$E$9))</f>
        <v/>
      </c>
      <c r="O332" s="29">
        <f>M332-N332</f>
        <v/>
      </c>
      <c r="P332" s="29">
        <f>MAX(0,MIN(O332,$AQ332-SUMIF($C$4:$AP$4,"&lt;"&amp;O$4,$C332:$AP332)))</f>
        <v/>
      </c>
      <c r="Q332" s="29">
        <f>ROUND(O332-P332,2)</f>
        <v/>
      </c>
      <c r="R332" s="29">
        <f>N(V331)*(1+N('Debt Payoff'!$D$10)/12)</f>
        <v/>
      </c>
      <c r="S332" s="29">
        <f>MIN(R332,N('Debt Payoff'!$E$10))</f>
        <v/>
      </c>
      <c r="T332" s="29">
        <f>R332-S332</f>
        <v/>
      </c>
      <c r="U332" s="29">
        <f>MAX(0,MIN(T332,$AQ332-SUMIF($C$4:$AP$4,"&lt;"&amp;T$4,$C332:$AP332)))</f>
        <v/>
      </c>
      <c r="V332" s="29">
        <f>ROUND(T332-U332,2)</f>
        <v/>
      </c>
      <c r="W332" s="29">
        <f>N(AA331)*(1+N('Debt Payoff'!$D$11)/12)</f>
        <v/>
      </c>
      <c r="X332" s="29">
        <f>MIN(W332,N('Debt Payoff'!$E$11))</f>
        <v/>
      </c>
      <c r="Y332" s="29">
        <f>W332-X332</f>
        <v/>
      </c>
      <c r="Z332" s="29">
        <f>MAX(0,MIN(Y332,$AQ332-SUMIF($C$4:$AP$4,"&lt;"&amp;Y$4,$C332:$AP332)))</f>
        <v/>
      </c>
      <c r="AA332" s="29">
        <f>ROUND(Y332-Z332,2)</f>
        <v/>
      </c>
      <c r="AB332" s="29">
        <f>N(AF331)*(1+N('Debt Payoff'!$D$12)/12)</f>
        <v/>
      </c>
      <c r="AC332" s="29">
        <f>MIN(AB332,N('Debt Payoff'!$E$12))</f>
        <v/>
      </c>
      <c r="AD332" s="29">
        <f>AB332-AC332</f>
        <v/>
      </c>
      <c r="AE332" s="29">
        <f>MAX(0,MIN(AD332,$AQ332-SUMIF($C$4:$AP$4,"&lt;"&amp;AD$4,$C332:$AP332)))</f>
        <v/>
      </c>
      <c r="AF332" s="29">
        <f>ROUND(AD332-AE332,2)</f>
        <v/>
      </c>
      <c r="AG332" s="29">
        <f>N(AK331)*(1+N('Debt Payoff'!$D$13)/12)</f>
        <v/>
      </c>
      <c r="AH332" s="29">
        <f>MIN(AG332,N('Debt Payoff'!$E$13))</f>
        <v/>
      </c>
      <c r="AI332" s="29">
        <f>AG332-AH332</f>
        <v/>
      </c>
      <c r="AJ332" s="29">
        <f>MAX(0,MIN(AI332,$AQ332-SUMIF($C$4:$AP$4,"&lt;"&amp;AI$4,$C332:$AP332)))</f>
        <v/>
      </c>
      <c r="AK332" s="29">
        <f>ROUND(AI332-AJ332,2)</f>
        <v/>
      </c>
      <c r="AL332" s="29">
        <f>N(AP331)*(1+N('Debt Payoff'!$D$14)/12)</f>
        <v/>
      </c>
      <c r="AM332" s="29">
        <f>MIN(AL332,N('Debt Payoff'!$E$14))</f>
        <v/>
      </c>
      <c r="AN332" s="29">
        <f>AL332-AM332</f>
        <v/>
      </c>
      <c r="AO332" s="29">
        <f>MAX(0,MIN(AN332,$AQ332-SUMIF($C$4:$AP$4,"&lt;"&amp;AN$4,$C332:$AP332)))</f>
        <v/>
      </c>
      <c r="AP332" s="29">
        <f>ROUND(AN332-AO332,2)</f>
        <v/>
      </c>
      <c r="AQ332" s="29">
        <f>'Debt Payoff'!$C$19-(D332+I332+N332+S332+X332+AC332+AH332+AM332)</f>
        <v/>
      </c>
      <c r="AR332" s="29">
        <f>G332+L332+Q332+V332+AA332+AF332+AK332+AP332</f>
        <v/>
      </c>
      <c r="AS332" s="29">
        <f>D332+F332+I332+K332+N332+P332+S332+U332+X332+Z332+AC332+AE332+AH332+AJ332+AM332+AO332</f>
        <v/>
      </c>
      <c r="AT332" s="29">
        <f>(C332+H332+M332+R332+W332+AB332+AG332+AL332)-AR331</f>
        <v/>
      </c>
    </row>
    <row r="333">
      <c r="B333" t="n">
        <v>328</v>
      </c>
      <c r="C333" s="29">
        <f>N(G332)*(1+N('Debt Payoff'!$D$7)/12)</f>
        <v/>
      </c>
      <c r="D333" s="29">
        <f>MIN(C333,N('Debt Payoff'!$E$7))</f>
        <v/>
      </c>
      <c r="E333" s="29">
        <f>C333-D333</f>
        <v/>
      </c>
      <c r="F333" s="29">
        <f>MAX(0,MIN(E333,$AQ333-SUMIF($C$4:$AP$4,"&lt;"&amp;E$4,$C333:$AP333)))</f>
        <v/>
      </c>
      <c r="G333" s="29">
        <f>ROUND(E333-F333,2)</f>
        <v/>
      </c>
      <c r="H333" s="29">
        <f>N(L332)*(1+N('Debt Payoff'!$D$8)/12)</f>
        <v/>
      </c>
      <c r="I333" s="29">
        <f>MIN(H333,N('Debt Payoff'!$E$8))</f>
        <v/>
      </c>
      <c r="J333" s="29">
        <f>H333-I333</f>
        <v/>
      </c>
      <c r="K333" s="29">
        <f>MAX(0,MIN(J333,$AQ333-SUMIF($C$4:$AP$4,"&lt;"&amp;J$4,$C333:$AP333)))</f>
        <v/>
      </c>
      <c r="L333" s="29">
        <f>ROUND(J333-K333,2)</f>
        <v/>
      </c>
      <c r="M333" s="29">
        <f>N(Q332)*(1+N('Debt Payoff'!$D$9)/12)</f>
        <v/>
      </c>
      <c r="N333" s="29">
        <f>MIN(M333,N('Debt Payoff'!$E$9))</f>
        <v/>
      </c>
      <c r="O333" s="29">
        <f>M333-N333</f>
        <v/>
      </c>
      <c r="P333" s="29">
        <f>MAX(0,MIN(O333,$AQ333-SUMIF($C$4:$AP$4,"&lt;"&amp;O$4,$C333:$AP333)))</f>
        <v/>
      </c>
      <c r="Q333" s="29">
        <f>ROUND(O333-P333,2)</f>
        <v/>
      </c>
      <c r="R333" s="29">
        <f>N(V332)*(1+N('Debt Payoff'!$D$10)/12)</f>
        <v/>
      </c>
      <c r="S333" s="29">
        <f>MIN(R333,N('Debt Payoff'!$E$10))</f>
        <v/>
      </c>
      <c r="T333" s="29">
        <f>R333-S333</f>
        <v/>
      </c>
      <c r="U333" s="29">
        <f>MAX(0,MIN(T333,$AQ333-SUMIF($C$4:$AP$4,"&lt;"&amp;T$4,$C333:$AP333)))</f>
        <v/>
      </c>
      <c r="V333" s="29">
        <f>ROUND(T333-U333,2)</f>
        <v/>
      </c>
      <c r="W333" s="29">
        <f>N(AA332)*(1+N('Debt Payoff'!$D$11)/12)</f>
        <v/>
      </c>
      <c r="X333" s="29">
        <f>MIN(W333,N('Debt Payoff'!$E$11))</f>
        <v/>
      </c>
      <c r="Y333" s="29">
        <f>W333-X333</f>
        <v/>
      </c>
      <c r="Z333" s="29">
        <f>MAX(0,MIN(Y333,$AQ333-SUMIF($C$4:$AP$4,"&lt;"&amp;Y$4,$C333:$AP333)))</f>
        <v/>
      </c>
      <c r="AA333" s="29">
        <f>ROUND(Y333-Z333,2)</f>
        <v/>
      </c>
      <c r="AB333" s="29">
        <f>N(AF332)*(1+N('Debt Payoff'!$D$12)/12)</f>
        <v/>
      </c>
      <c r="AC333" s="29">
        <f>MIN(AB333,N('Debt Payoff'!$E$12))</f>
        <v/>
      </c>
      <c r="AD333" s="29">
        <f>AB333-AC333</f>
        <v/>
      </c>
      <c r="AE333" s="29">
        <f>MAX(0,MIN(AD333,$AQ333-SUMIF($C$4:$AP$4,"&lt;"&amp;AD$4,$C333:$AP333)))</f>
        <v/>
      </c>
      <c r="AF333" s="29">
        <f>ROUND(AD333-AE333,2)</f>
        <v/>
      </c>
      <c r="AG333" s="29">
        <f>N(AK332)*(1+N('Debt Payoff'!$D$13)/12)</f>
        <v/>
      </c>
      <c r="AH333" s="29">
        <f>MIN(AG333,N('Debt Payoff'!$E$13))</f>
        <v/>
      </c>
      <c r="AI333" s="29">
        <f>AG333-AH333</f>
        <v/>
      </c>
      <c r="AJ333" s="29">
        <f>MAX(0,MIN(AI333,$AQ333-SUMIF($C$4:$AP$4,"&lt;"&amp;AI$4,$C333:$AP333)))</f>
        <v/>
      </c>
      <c r="AK333" s="29">
        <f>ROUND(AI333-AJ333,2)</f>
        <v/>
      </c>
      <c r="AL333" s="29">
        <f>N(AP332)*(1+N('Debt Payoff'!$D$14)/12)</f>
        <v/>
      </c>
      <c r="AM333" s="29">
        <f>MIN(AL333,N('Debt Payoff'!$E$14))</f>
        <v/>
      </c>
      <c r="AN333" s="29">
        <f>AL333-AM333</f>
        <v/>
      </c>
      <c r="AO333" s="29">
        <f>MAX(0,MIN(AN333,$AQ333-SUMIF($C$4:$AP$4,"&lt;"&amp;AN$4,$C333:$AP333)))</f>
        <v/>
      </c>
      <c r="AP333" s="29">
        <f>ROUND(AN333-AO333,2)</f>
        <v/>
      </c>
      <c r="AQ333" s="29">
        <f>'Debt Payoff'!$C$19-(D333+I333+N333+S333+X333+AC333+AH333+AM333)</f>
        <v/>
      </c>
      <c r="AR333" s="29">
        <f>G333+L333+Q333+V333+AA333+AF333+AK333+AP333</f>
        <v/>
      </c>
      <c r="AS333" s="29">
        <f>D333+F333+I333+K333+N333+P333+S333+U333+X333+Z333+AC333+AE333+AH333+AJ333+AM333+AO333</f>
        <v/>
      </c>
      <c r="AT333" s="29">
        <f>(C333+H333+M333+R333+W333+AB333+AG333+AL333)-AR332</f>
        <v/>
      </c>
    </row>
    <row r="334">
      <c r="B334" t="n">
        <v>329</v>
      </c>
      <c r="C334" s="29">
        <f>N(G333)*(1+N('Debt Payoff'!$D$7)/12)</f>
        <v/>
      </c>
      <c r="D334" s="29">
        <f>MIN(C334,N('Debt Payoff'!$E$7))</f>
        <v/>
      </c>
      <c r="E334" s="29">
        <f>C334-D334</f>
        <v/>
      </c>
      <c r="F334" s="29">
        <f>MAX(0,MIN(E334,$AQ334-SUMIF($C$4:$AP$4,"&lt;"&amp;E$4,$C334:$AP334)))</f>
        <v/>
      </c>
      <c r="G334" s="29">
        <f>ROUND(E334-F334,2)</f>
        <v/>
      </c>
      <c r="H334" s="29">
        <f>N(L333)*(1+N('Debt Payoff'!$D$8)/12)</f>
        <v/>
      </c>
      <c r="I334" s="29">
        <f>MIN(H334,N('Debt Payoff'!$E$8))</f>
        <v/>
      </c>
      <c r="J334" s="29">
        <f>H334-I334</f>
        <v/>
      </c>
      <c r="K334" s="29">
        <f>MAX(0,MIN(J334,$AQ334-SUMIF($C$4:$AP$4,"&lt;"&amp;J$4,$C334:$AP334)))</f>
        <v/>
      </c>
      <c r="L334" s="29">
        <f>ROUND(J334-K334,2)</f>
        <v/>
      </c>
      <c r="M334" s="29">
        <f>N(Q333)*(1+N('Debt Payoff'!$D$9)/12)</f>
        <v/>
      </c>
      <c r="N334" s="29">
        <f>MIN(M334,N('Debt Payoff'!$E$9))</f>
        <v/>
      </c>
      <c r="O334" s="29">
        <f>M334-N334</f>
        <v/>
      </c>
      <c r="P334" s="29">
        <f>MAX(0,MIN(O334,$AQ334-SUMIF($C$4:$AP$4,"&lt;"&amp;O$4,$C334:$AP334)))</f>
        <v/>
      </c>
      <c r="Q334" s="29">
        <f>ROUND(O334-P334,2)</f>
        <v/>
      </c>
      <c r="R334" s="29">
        <f>N(V333)*(1+N('Debt Payoff'!$D$10)/12)</f>
        <v/>
      </c>
      <c r="S334" s="29">
        <f>MIN(R334,N('Debt Payoff'!$E$10))</f>
        <v/>
      </c>
      <c r="T334" s="29">
        <f>R334-S334</f>
        <v/>
      </c>
      <c r="U334" s="29">
        <f>MAX(0,MIN(T334,$AQ334-SUMIF($C$4:$AP$4,"&lt;"&amp;T$4,$C334:$AP334)))</f>
        <v/>
      </c>
      <c r="V334" s="29">
        <f>ROUND(T334-U334,2)</f>
        <v/>
      </c>
      <c r="W334" s="29">
        <f>N(AA333)*(1+N('Debt Payoff'!$D$11)/12)</f>
        <v/>
      </c>
      <c r="X334" s="29">
        <f>MIN(W334,N('Debt Payoff'!$E$11))</f>
        <v/>
      </c>
      <c r="Y334" s="29">
        <f>W334-X334</f>
        <v/>
      </c>
      <c r="Z334" s="29">
        <f>MAX(0,MIN(Y334,$AQ334-SUMIF($C$4:$AP$4,"&lt;"&amp;Y$4,$C334:$AP334)))</f>
        <v/>
      </c>
      <c r="AA334" s="29">
        <f>ROUND(Y334-Z334,2)</f>
        <v/>
      </c>
      <c r="AB334" s="29">
        <f>N(AF333)*(1+N('Debt Payoff'!$D$12)/12)</f>
        <v/>
      </c>
      <c r="AC334" s="29">
        <f>MIN(AB334,N('Debt Payoff'!$E$12))</f>
        <v/>
      </c>
      <c r="AD334" s="29">
        <f>AB334-AC334</f>
        <v/>
      </c>
      <c r="AE334" s="29">
        <f>MAX(0,MIN(AD334,$AQ334-SUMIF($C$4:$AP$4,"&lt;"&amp;AD$4,$C334:$AP334)))</f>
        <v/>
      </c>
      <c r="AF334" s="29">
        <f>ROUND(AD334-AE334,2)</f>
        <v/>
      </c>
      <c r="AG334" s="29">
        <f>N(AK333)*(1+N('Debt Payoff'!$D$13)/12)</f>
        <v/>
      </c>
      <c r="AH334" s="29">
        <f>MIN(AG334,N('Debt Payoff'!$E$13))</f>
        <v/>
      </c>
      <c r="AI334" s="29">
        <f>AG334-AH334</f>
        <v/>
      </c>
      <c r="AJ334" s="29">
        <f>MAX(0,MIN(AI334,$AQ334-SUMIF($C$4:$AP$4,"&lt;"&amp;AI$4,$C334:$AP334)))</f>
        <v/>
      </c>
      <c r="AK334" s="29">
        <f>ROUND(AI334-AJ334,2)</f>
        <v/>
      </c>
      <c r="AL334" s="29">
        <f>N(AP333)*(1+N('Debt Payoff'!$D$14)/12)</f>
        <v/>
      </c>
      <c r="AM334" s="29">
        <f>MIN(AL334,N('Debt Payoff'!$E$14))</f>
        <v/>
      </c>
      <c r="AN334" s="29">
        <f>AL334-AM334</f>
        <v/>
      </c>
      <c r="AO334" s="29">
        <f>MAX(0,MIN(AN334,$AQ334-SUMIF($C$4:$AP$4,"&lt;"&amp;AN$4,$C334:$AP334)))</f>
        <v/>
      </c>
      <c r="AP334" s="29">
        <f>ROUND(AN334-AO334,2)</f>
        <v/>
      </c>
      <c r="AQ334" s="29">
        <f>'Debt Payoff'!$C$19-(D334+I334+N334+S334+X334+AC334+AH334+AM334)</f>
        <v/>
      </c>
      <c r="AR334" s="29">
        <f>G334+L334+Q334+V334+AA334+AF334+AK334+AP334</f>
        <v/>
      </c>
      <c r="AS334" s="29">
        <f>D334+F334+I334+K334+N334+P334+S334+U334+X334+Z334+AC334+AE334+AH334+AJ334+AM334+AO334</f>
        <v/>
      </c>
      <c r="AT334" s="29">
        <f>(C334+H334+M334+R334+W334+AB334+AG334+AL334)-AR333</f>
        <v/>
      </c>
    </row>
    <row r="335">
      <c r="B335" t="n">
        <v>330</v>
      </c>
      <c r="C335" s="29">
        <f>N(G334)*(1+N('Debt Payoff'!$D$7)/12)</f>
        <v/>
      </c>
      <c r="D335" s="29">
        <f>MIN(C335,N('Debt Payoff'!$E$7))</f>
        <v/>
      </c>
      <c r="E335" s="29">
        <f>C335-D335</f>
        <v/>
      </c>
      <c r="F335" s="29">
        <f>MAX(0,MIN(E335,$AQ335-SUMIF($C$4:$AP$4,"&lt;"&amp;E$4,$C335:$AP335)))</f>
        <v/>
      </c>
      <c r="G335" s="29">
        <f>ROUND(E335-F335,2)</f>
        <v/>
      </c>
      <c r="H335" s="29">
        <f>N(L334)*(1+N('Debt Payoff'!$D$8)/12)</f>
        <v/>
      </c>
      <c r="I335" s="29">
        <f>MIN(H335,N('Debt Payoff'!$E$8))</f>
        <v/>
      </c>
      <c r="J335" s="29">
        <f>H335-I335</f>
        <v/>
      </c>
      <c r="K335" s="29">
        <f>MAX(0,MIN(J335,$AQ335-SUMIF($C$4:$AP$4,"&lt;"&amp;J$4,$C335:$AP335)))</f>
        <v/>
      </c>
      <c r="L335" s="29">
        <f>ROUND(J335-K335,2)</f>
        <v/>
      </c>
      <c r="M335" s="29">
        <f>N(Q334)*(1+N('Debt Payoff'!$D$9)/12)</f>
        <v/>
      </c>
      <c r="N335" s="29">
        <f>MIN(M335,N('Debt Payoff'!$E$9))</f>
        <v/>
      </c>
      <c r="O335" s="29">
        <f>M335-N335</f>
        <v/>
      </c>
      <c r="P335" s="29">
        <f>MAX(0,MIN(O335,$AQ335-SUMIF($C$4:$AP$4,"&lt;"&amp;O$4,$C335:$AP335)))</f>
        <v/>
      </c>
      <c r="Q335" s="29">
        <f>ROUND(O335-P335,2)</f>
        <v/>
      </c>
      <c r="R335" s="29">
        <f>N(V334)*(1+N('Debt Payoff'!$D$10)/12)</f>
        <v/>
      </c>
      <c r="S335" s="29">
        <f>MIN(R335,N('Debt Payoff'!$E$10))</f>
        <v/>
      </c>
      <c r="T335" s="29">
        <f>R335-S335</f>
        <v/>
      </c>
      <c r="U335" s="29">
        <f>MAX(0,MIN(T335,$AQ335-SUMIF($C$4:$AP$4,"&lt;"&amp;T$4,$C335:$AP335)))</f>
        <v/>
      </c>
      <c r="V335" s="29">
        <f>ROUND(T335-U335,2)</f>
        <v/>
      </c>
      <c r="W335" s="29">
        <f>N(AA334)*(1+N('Debt Payoff'!$D$11)/12)</f>
        <v/>
      </c>
      <c r="X335" s="29">
        <f>MIN(W335,N('Debt Payoff'!$E$11))</f>
        <v/>
      </c>
      <c r="Y335" s="29">
        <f>W335-X335</f>
        <v/>
      </c>
      <c r="Z335" s="29">
        <f>MAX(0,MIN(Y335,$AQ335-SUMIF($C$4:$AP$4,"&lt;"&amp;Y$4,$C335:$AP335)))</f>
        <v/>
      </c>
      <c r="AA335" s="29">
        <f>ROUND(Y335-Z335,2)</f>
        <v/>
      </c>
      <c r="AB335" s="29">
        <f>N(AF334)*(1+N('Debt Payoff'!$D$12)/12)</f>
        <v/>
      </c>
      <c r="AC335" s="29">
        <f>MIN(AB335,N('Debt Payoff'!$E$12))</f>
        <v/>
      </c>
      <c r="AD335" s="29">
        <f>AB335-AC335</f>
        <v/>
      </c>
      <c r="AE335" s="29">
        <f>MAX(0,MIN(AD335,$AQ335-SUMIF($C$4:$AP$4,"&lt;"&amp;AD$4,$C335:$AP335)))</f>
        <v/>
      </c>
      <c r="AF335" s="29">
        <f>ROUND(AD335-AE335,2)</f>
        <v/>
      </c>
      <c r="AG335" s="29">
        <f>N(AK334)*(1+N('Debt Payoff'!$D$13)/12)</f>
        <v/>
      </c>
      <c r="AH335" s="29">
        <f>MIN(AG335,N('Debt Payoff'!$E$13))</f>
        <v/>
      </c>
      <c r="AI335" s="29">
        <f>AG335-AH335</f>
        <v/>
      </c>
      <c r="AJ335" s="29">
        <f>MAX(0,MIN(AI335,$AQ335-SUMIF($C$4:$AP$4,"&lt;"&amp;AI$4,$C335:$AP335)))</f>
        <v/>
      </c>
      <c r="AK335" s="29">
        <f>ROUND(AI335-AJ335,2)</f>
        <v/>
      </c>
      <c r="AL335" s="29">
        <f>N(AP334)*(1+N('Debt Payoff'!$D$14)/12)</f>
        <v/>
      </c>
      <c r="AM335" s="29">
        <f>MIN(AL335,N('Debt Payoff'!$E$14))</f>
        <v/>
      </c>
      <c r="AN335" s="29">
        <f>AL335-AM335</f>
        <v/>
      </c>
      <c r="AO335" s="29">
        <f>MAX(0,MIN(AN335,$AQ335-SUMIF($C$4:$AP$4,"&lt;"&amp;AN$4,$C335:$AP335)))</f>
        <v/>
      </c>
      <c r="AP335" s="29">
        <f>ROUND(AN335-AO335,2)</f>
        <v/>
      </c>
      <c r="AQ335" s="29">
        <f>'Debt Payoff'!$C$19-(D335+I335+N335+S335+X335+AC335+AH335+AM335)</f>
        <v/>
      </c>
      <c r="AR335" s="29">
        <f>G335+L335+Q335+V335+AA335+AF335+AK335+AP335</f>
        <v/>
      </c>
      <c r="AS335" s="29">
        <f>D335+F335+I335+K335+N335+P335+S335+U335+X335+Z335+AC335+AE335+AH335+AJ335+AM335+AO335</f>
        <v/>
      </c>
      <c r="AT335" s="29">
        <f>(C335+H335+M335+R335+W335+AB335+AG335+AL335)-AR334</f>
        <v/>
      </c>
    </row>
    <row r="336">
      <c r="B336" t="n">
        <v>331</v>
      </c>
      <c r="C336" s="29">
        <f>N(G335)*(1+N('Debt Payoff'!$D$7)/12)</f>
        <v/>
      </c>
      <c r="D336" s="29">
        <f>MIN(C336,N('Debt Payoff'!$E$7))</f>
        <v/>
      </c>
      <c r="E336" s="29">
        <f>C336-D336</f>
        <v/>
      </c>
      <c r="F336" s="29">
        <f>MAX(0,MIN(E336,$AQ336-SUMIF($C$4:$AP$4,"&lt;"&amp;E$4,$C336:$AP336)))</f>
        <v/>
      </c>
      <c r="G336" s="29">
        <f>ROUND(E336-F336,2)</f>
        <v/>
      </c>
      <c r="H336" s="29">
        <f>N(L335)*(1+N('Debt Payoff'!$D$8)/12)</f>
        <v/>
      </c>
      <c r="I336" s="29">
        <f>MIN(H336,N('Debt Payoff'!$E$8))</f>
        <v/>
      </c>
      <c r="J336" s="29">
        <f>H336-I336</f>
        <v/>
      </c>
      <c r="K336" s="29">
        <f>MAX(0,MIN(J336,$AQ336-SUMIF($C$4:$AP$4,"&lt;"&amp;J$4,$C336:$AP336)))</f>
        <v/>
      </c>
      <c r="L336" s="29">
        <f>ROUND(J336-K336,2)</f>
        <v/>
      </c>
      <c r="M336" s="29">
        <f>N(Q335)*(1+N('Debt Payoff'!$D$9)/12)</f>
        <v/>
      </c>
      <c r="N336" s="29">
        <f>MIN(M336,N('Debt Payoff'!$E$9))</f>
        <v/>
      </c>
      <c r="O336" s="29">
        <f>M336-N336</f>
        <v/>
      </c>
      <c r="P336" s="29">
        <f>MAX(0,MIN(O336,$AQ336-SUMIF($C$4:$AP$4,"&lt;"&amp;O$4,$C336:$AP336)))</f>
        <v/>
      </c>
      <c r="Q336" s="29">
        <f>ROUND(O336-P336,2)</f>
        <v/>
      </c>
      <c r="R336" s="29">
        <f>N(V335)*(1+N('Debt Payoff'!$D$10)/12)</f>
        <v/>
      </c>
      <c r="S336" s="29">
        <f>MIN(R336,N('Debt Payoff'!$E$10))</f>
        <v/>
      </c>
      <c r="T336" s="29">
        <f>R336-S336</f>
        <v/>
      </c>
      <c r="U336" s="29">
        <f>MAX(0,MIN(T336,$AQ336-SUMIF($C$4:$AP$4,"&lt;"&amp;T$4,$C336:$AP336)))</f>
        <v/>
      </c>
      <c r="V336" s="29">
        <f>ROUND(T336-U336,2)</f>
        <v/>
      </c>
      <c r="W336" s="29">
        <f>N(AA335)*(1+N('Debt Payoff'!$D$11)/12)</f>
        <v/>
      </c>
      <c r="X336" s="29">
        <f>MIN(W336,N('Debt Payoff'!$E$11))</f>
        <v/>
      </c>
      <c r="Y336" s="29">
        <f>W336-X336</f>
        <v/>
      </c>
      <c r="Z336" s="29">
        <f>MAX(0,MIN(Y336,$AQ336-SUMIF($C$4:$AP$4,"&lt;"&amp;Y$4,$C336:$AP336)))</f>
        <v/>
      </c>
      <c r="AA336" s="29">
        <f>ROUND(Y336-Z336,2)</f>
        <v/>
      </c>
      <c r="AB336" s="29">
        <f>N(AF335)*(1+N('Debt Payoff'!$D$12)/12)</f>
        <v/>
      </c>
      <c r="AC336" s="29">
        <f>MIN(AB336,N('Debt Payoff'!$E$12))</f>
        <v/>
      </c>
      <c r="AD336" s="29">
        <f>AB336-AC336</f>
        <v/>
      </c>
      <c r="AE336" s="29">
        <f>MAX(0,MIN(AD336,$AQ336-SUMIF($C$4:$AP$4,"&lt;"&amp;AD$4,$C336:$AP336)))</f>
        <v/>
      </c>
      <c r="AF336" s="29">
        <f>ROUND(AD336-AE336,2)</f>
        <v/>
      </c>
      <c r="AG336" s="29">
        <f>N(AK335)*(1+N('Debt Payoff'!$D$13)/12)</f>
        <v/>
      </c>
      <c r="AH336" s="29">
        <f>MIN(AG336,N('Debt Payoff'!$E$13))</f>
        <v/>
      </c>
      <c r="AI336" s="29">
        <f>AG336-AH336</f>
        <v/>
      </c>
      <c r="AJ336" s="29">
        <f>MAX(0,MIN(AI336,$AQ336-SUMIF($C$4:$AP$4,"&lt;"&amp;AI$4,$C336:$AP336)))</f>
        <v/>
      </c>
      <c r="AK336" s="29">
        <f>ROUND(AI336-AJ336,2)</f>
        <v/>
      </c>
      <c r="AL336" s="29">
        <f>N(AP335)*(1+N('Debt Payoff'!$D$14)/12)</f>
        <v/>
      </c>
      <c r="AM336" s="29">
        <f>MIN(AL336,N('Debt Payoff'!$E$14))</f>
        <v/>
      </c>
      <c r="AN336" s="29">
        <f>AL336-AM336</f>
        <v/>
      </c>
      <c r="AO336" s="29">
        <f>MAX(0,MIN(AN336,$AQ336-SUMIF($C$4:$AP$4,"&lt;"&amp;AN$4,$C336:$AP336)))</f>
        <v/>
      </c>
      <c r="AP336" s="29">
        <f>ROUND(AN336-AO336,2)</f>
        <v/>
      </c>
      <c r="AQ336" s="29">
        <f>'Debt Payoff'!$C$19-(D336+I336+N336+S336+X336+AC336+AH336+AM336)</f>
        <v/>
      </c>
      <c r="AR336" s="29">
        <f>G336+L336+Q336+V336+AA336+AF336+AK336+AP336</f>
        <v/>
      </c>
      <c r="AS336" s="29">
        <f>D336+F336+I336+K336+N336+P336+S336+U336+X336+Z336+AC336+AE336+AH336+AJ336+AM336+AO336</f>
        <v/>
      </c>
      <c r="AT336" s="29">
        <f>(C336+H336+M336+R336+W336+AB336+AG336+AL336)-AR335</f>
        <v/>
      </c>
    </row>
    <row r="337">
      <c r="B337" t="n">
        <v>332</v>
      </c>
      <c r="C337" s="29">
        <f>N(G336)*(1+N('Debt Payoff'!$D$7)/12)</f>
        <v/>
      </c>
      <c r="D337" s="29">
        <f>MIN(C337,N('Debt Payoff'!$E$7))</f>
        <v/>
      </c>
      <c r="E337" s="29">
        <f>C337-D337</f>
        <v/>
      </c>
      <c r="F337" s="29">
        <f>MAX(0,MIN(E337,$AQ337-SUMIF($C$4:$AP$4,"&lt;"&amp;E$4,$C337:$AP337)))</f>
        <v/>
      </c>
      <c r="G337" s="29">
        <f>ROUND(E337-F337,2)</f>
        <v/>
      </c>
      <c r="H337" s="29">
        <f>N(L336)*(1+N('Debt Payoff'!$D$8)/12)</f>
        <v/>
      </c>
      <c r="I337" s="29">
        <f>MIN(H337,N('Debt Payoff'!$E$8))</f>
        <v/>
      </c>
      <c r="J337" s="29">
        <f>H337-I337</f>
        <v/>
      </c>
      <c r="K337" s="29">
        <f>MAX(0,MIN(J337,$AQ337-SUMIF($C$4:$AP$4,"&lt;"&amp;J$4,$C337:$AP337)))</f>
        <v/>
      </c>
      <c r="L337" s="29">
        <f>ROUND(J337-K337,2)</f>
        <v/>
      </c>
      <c r="M337" s="29">
        <f>N(Q336)*(1+N('Debt Payoff'!$D$9)/12)</f>
        <v/>
      </c>
      <c r="N337" s="29">
        <f>MIN(M337,N('Debt Payoff'!$E$9))</f>
        <v/>
      </c>
      <c r="O337" s="29">
        <f>M337-N337</f>
        <v/>
      </c>
      <c r="P337" s="29">
        <f>MAX(0,MIN(O337,$AQ337-SUMIF($C$4:$AP$4,"&lt;"&amp;O$4,$C337:$AP337)))</f>
        <v/>
      </c>
      <c r="Q337" s="29">
        <f>ROUND(O337-P337,2)</f>
        <v/>
      </c>
      <c r="R337" s="29">
        <f>N(V336)*(1+N('Debt Payoff'!$D$10)/12)</f>
        <v/>
      </c>
      <c r="S337" s="29">
        <f>MIN(R337,N('Debt Payoff'!$E$10))</f>
        <v/>
      </c>
      <c r="T337" s="29">
        <f>R337-S337</f>
        <v/>
      </c>
      <c r="U337" s="29">
        <f>MAX(0,MIN(T337,$AQ337-SUMIF($C$4:$AP$4,"&lt;"&amp;T$4,$C337:$AP337)))</f>
        <v/>
      </c>
      <c r="V337" s="29">
        <f>ROUND(T337-U337,2)</f>
        <v/>
      </c>
      <c r="W337" s="29">
        <f>N(AA336)*(1+N('Debt Payoff'!$D$11)/12)</f>
        <v/>
      </c>
      <c r="X337" s="29">
        <f>MIN(W337,N('Debt Payoff'!$E$11))</f>
        <v/>
      </c>
      <c r="Y337" s="29">
        <f>W337-X337</f>
        <v/>
      </c>
      <c r="Z337" s="29">
        <f>MAX(0,MIN(Y337,$AQ337-SUMIF($C$4:$AP$4,"&lt;"&amp;Y$4,$C337:$AP337)))</f>
        <v/>
      </c>
      <c r="AA337" s="29">
        <f>ROUND(Y337-Z337,2)</f>
        <v/>
      </c>
      <c r="AB337" s="29">
        <f>N(AF336)*(1+N('Debt Payoff'!$D$12)/12)</f>
        <v/>
      </c>
      <c r="AC337" s="29">
        <f>MIN(AB337,N('Debt Payoff'!$E$12))</f>
        <v/>
      </c>
      <c r="AD337" s="29">
        <f>AB337-AC337</f>
        <v/>
      </c>
      <c r="AE337" s="29">
        <f>MAX(0,MIN(AD337,$AQ337-SUMIF($C$4:$AP$4,"&lt;"&amp;AD$4,$C337:$AP337)))</f>
        <v/>
      </c>
      <c r="AF337" s="29">
        <f>ROUND(AD337-AE337,2)</f>
        <v/>
      </c>
      <c r="AG337" s="29">
        <f>N(AK336)*(1+N('Debt Payoff'!$D$13)/12)</f>
        <v/>
      </c>
      <c r="AH337" s="29">
        <f>MIN(AG337,N('Debt Payoff'!$E$13))</f>
        <v/>
      </c>
      <c r="AI337" s="29">
        <f>AG337-AH337</f>
        <v/>
      </c>
      <c r="AJ337" s="29">
        <f>MAX(0,MIN(AI337,$AQ337-SUMIF($C$4:$AP$4,"&lt;"&amp;AI$4,$C337:$AP337)))</f>
        <v/>
      </c>
      <c r="AK337" s="29">
        <f>ROUND(AI337-AJ337,2)</f>
        <v/>
      </c>
      <c r="AL337" s="29">
        <f>N(AP336)*(1+N('Debt Payoff'!$D$14)/12)</f>
        <v/>
      </c>
      <c r="AM337" s="29">
        <f>MIN(AL337,N('Debt Payoff'!$E$14))</f>
        <v/>
      </c>
      <c r="AN337" s="29">
        <f>AL337-AM337</f>
        <v/>
      </c>
      <c r="AO337" s="29">
        <f>MAX(0,MIN(AN337,$AQ337-SUMIF($C$4:$AP$4,"&lt;"&amp;AN$4,$C337:$AP337)))</f>
        <v/>
      </c>
      <c r="AP337" s="29">
        <f>ROUND(AN337-AO337,2)</f>
        <v/>
      </c>
      <c r="AQ337" s="29">
        <f>'Debt Payoff'!$C$19-(D337+I337+N337+S337+X337+AC337+AH337+AM337)</f>
        <v/>
      </c>
      <c r="AR337" s="29">
        <f>G337+L337+Q337+V337+AA337+AF337+AK337+AP337</f>
        <v/>
      </c>
      <c r="AS337" s="29">
        <f>D337+F337+I337+K337+N337+P337+S337+U337+X337+Z337+AC337+AE337+AH337+AJ337+AM337+AO337</f>
        <v/>
      </c>
      <c r="AT337" s="29">
        <f>(C337+H337+M337+R337+W337+AB337+AG337+AL337)-AR336</f>
        <v/>
      </c>
    </row>
    <row r="338">
      <c r="B338" t="n">
        <v>333</v>
      </c>
      <c r="C338" s="29">
        <f>N(G337)*(1+N('Debt Payoff'!$D$7)/12)</f>
        <v/>
      </c>
      <c r="D338" s="29">
        <f>MIN(C338,N('Debt Payoff'!$E$7))</f>
        <v/>
      </c>
      <c r="E338" s="29">
        <f>C338-D338</f>
        <v/>
      </c>
      <c r="F338" s="29">
        <f>MAX(0,MIN(E338,$AQ338-SUMIF($C$4:$AP$4,"&lt;"&amp;E$4,$C338:$AP338)))</f>
        <v/>
      </c>
      <c r="G338" s="29">
        <f>ROUND(E338-F338,2)</f>
        <v/>
      </c>
      <c r="H338" s="29">
        <f>N(L337)*(1+N('Debt Payoff'!$D$8)/12)</f>
        <v/>
      </c>
      <c r="I338" s="29">
        <f>MIN(H338,N('Debt Payoff'!$E$8))</f>
        <v/>
      </c>
      <c r="J338" s="29">
        <f>H338-I338</f>
        <v/>
      </c>
      <c r="K338" s="29">
        <f>MAX(0,MIN(J338,$AQ338-SUMIF($C$4:$AP$4,"&lt;"&amp;J$4,$C338:$AP338)))</f>
        <v/>
      </c>
      <c r="L338" s="29">
        <f>ROUND(J338-K338,2)</f>
        <v/>
      </c>
      <c r="M338" s="29">
        <f>N(Q337)*(1+N('Debt Payoff'!$D$9)/12)</f>
        <v/>
      </c>
      <c r="N338" s="29">
        <f>MIN(M338,N('Debt Payoff'!$E$9))</f>
        <v/>
      </c>
      <c r="O338" s="29">
        <f>M338-N338</f>
        <v/>
      </c>
      <c r="P338" s="29">
        <f>MAX(0,MIN(O338,$AQ338-SUMIF($C$4:$AP$4,"&lt;"&amp;O$4,$C338:$AP338)))</f>
        <v/>
      </c>
      <c r="Q338" s="29">
        <f>ROUND(O338-P338,2)</f>
        <v/>
      </c>
      <c r="R338" s="29">
        <f>N(V337)*(1+N('Debt Payoff'!$D$10)/12)</f>
        <v/>
      </c>
      <c r="S338" s="29">
        <f>MIN(R338,N('Debt Payoff'!$E$10))</f>
        <v/>
      </c>
      <c r="T338" s="29">
        <f>R338-S338</f>
        <v/>
      </c>
      <c r="U338" s="29">
        <f>MAX(0,MIN(T338,$AQ338-SUMIF($C$4:$AP$4,"&lt;"&amp;T$4,$C338:$AP338)))</f>
        <v/>
      </c>
      <c r="V338" s="29">
        <f>ROUND(T338-U338,2)</f>
        <v/>
      </c>
      <c r="W338" s="29">
        <f>N(AA337)*(1+N('Debt Payoff'!$D$11)/12)</f>
        <v/>
      </c>
      <c r="X338" s="29">
        <f>MIN(W338,N('Debt Payoff'!$E$11))</f>
        <v/>
      </c>
      <c r="Y338" s="29">
        <f>W338-X338</f>
        <v/>
      </c>
      <c r="Z338" s="29">
        <f>MAX(0,MIN(Y338,$AQ338-SUMIF($C$4:$AP$4,"&lt;"&amp;Y$4,$C338:$AP338)))</f>
        <v/>
      </c>
      <c r="AA338" s="29">
        <f>ROUND(Y338-Z338,2)</f>
        <v/>
      </c>
      <c r="AB338" s="29">
        <f>N(AF337)*(1+N('Debt Payoff'!$D$12)/12)</f>
        <v/>
      </c>
      <c r="AC338" s="29">
        <f>MIN(AB338,N('Debt Payoff'!$E$12))</f>
        <v/>
      </c>
      <c r="AD338" s="29">
        <f>AB338-AC338</f>
        <v/>
      </c>
      <c r="AE338" s="29">
        <f>MAX(0,MIN(AD338,$AQ338-SUMIF($C$4:$AP$4,"&lt;"&amp;AD$4,$C338:$AP338)))</f>
        <v/>
      </c>
      <c r="AF338" s="29">
        <f>ROUND(AD338-AE338,2)</f>
        <v/>
      </c>
      <c r="AG338" s="29">
        <f>N(AK337)*(1+N('Debt Payoff'!$D$13)/12)</f>
        <v/>
      </c>
      <c r="AH338" s="29">
        <f>MIN(AG338,N('Debt Payoff'!$E$13))</f>
        <v/>
      </c>
      <c r="AI338" s="29">
        <f>AG338-AH338</f>
        <v/>
      </c>
      <c r="AJ338" s="29">
        <f>MAX(0,MIN(AI338,$AQ338-SUMIF($C$4:$AP$4,"&lt;"&amp;AI$4,$C338:$AP338)))</f>
        <v/>
      </c>
      <c r="AK338" s="29">
        <f>ROUND(AI338-AJ338,2)</f>
        <v/>
      </c>
      <c r="AL338" s="29">
        <f>N(AP337)*(1+N('Debt Payoff'!$D$14)/12)</f>
        <v/>
      </c>
      <c r="AM338" s="29">
        <f>MIN(AL338,N('Debt Payoff'!$E$14))</f>
        <v/>
      </c>
      <c r="AN338" s="29">
        <f>AL338-AM338</f>
        <v/>
      </c>
      <c r="AO338" s="29">
        <f>MAX(0,MIN(AN338,$AQ338-SUMIF($C$4:$AP$4,"&lt;"&amp;AN$4,$C338:$AP338)))</f>
        <v/>
      </c>
      <c r="AP338" s="29">
        <f>ROUND(AN338-AO338,2)</f>
        <v/>
      </c>
      <c r="AQ338" s="29">
        <f>'Debt Payoff'!$C$19-(D338+I338+N338+S338+X338+AC338+AH338+AM338)</f>
        <v/>
      </c>
      <c r="AR338" s="29">
        <f>G338+L338+Q338+V338+AA338+AF338+AK338+AP338</f>
        <v/>
      </c>
      <c r="AS338" s="29">
        <f>D338+F338+I338+K338+N338+P338+S338+U338+X338+Z338+AC338+AE338+AH338+AJ338+AM338+AO338</f>
        <v/>
      </c>
      <c r="AT338" s="29">
        <f>(C338+H338+M338+R338+W338+AB338+AG338+AL338)-AR337</f>
        <v/>
      </c>
    </row>
    <row r="339">
      <c r="B339" t="n">
        <v>334</v>
      </c>
      <c r="C339" s="29">
        <f>N(G338)*(1+N('Debt Payoff'!$D$7)/12)</f>
        <v/>
      </c>
      <c r="D339" s="29">
        <f>MIN(C339,N('Debt Payoff'!$E$7))</f>
        <v/>
      </c>
      <c r="E339" s="29">
        <f>C339-D339</f>
        <v/>
      </c>
      <c r="F339" s="29">
        <f>MAX(0,MIN(E339,$AQ339-SUMIF($C$4:$AP$4,"&lt;"&amp;E$4,$C339:$AP339)))</f>
        <v/>
      </c>
      <c r="G339" s="29">
        <f>ROUND(E339-F339,2)</f>
        <v/>
      </c>
      <c r="H339" s="29">
        <f>N(L338)*(1+N('Debt Payoff'!$D$8)/12)</f>
        <v/>
      </c>
      <c r="I339" s="29">
        <f>MIN(H339,N('Debt Payoff'!$E$8))</f>
        <v/>
      </c>
      <c r="J339" s="29">
        <f>H339-I339</f>
        <v/>
      </c>
      <c r="K339" s="29">
        <f>MAX(0,MIN(J339,$AQ339-SUMIF($C$4:$AP$4,"&lt;"&amp;J$4,$C339:$AP339)))</f>
        <v/>
      </c>
      <c r="L339" s="29">
        <f>ROUND(J339-K339,2)</f>
        <v/>
      </c>
      <c r="M339" s="29">
        <f>N(Q338)*(1+N('Debt Payoff'!$D$9)/12)</f>
        <v/>
      </c>
      <c r="N339" s="29">
        <f>MIN(M339,N('Debt Payoff'!$E$9))</f>
        <v/>
      </c>
      <c r="O339" s="29">
        <f>M339-N339</f>
        <v/>
      </c>
      <c r="P339" s="29">
        <f>MAX(0,MIN(O339,$AQ339-SUMIF($C$4:$AP$4,"&lt;"&amp;O$4,$C339:$AP339)))</f>
        <v/>
      </c>
      <c r="Q339" s="29">
        <f>ROUND(O339-P339,2)</f>
        <v/>
      </c>
      <c r="R339" s="29">
        <f>N(V338)*(1+N('Debt Payoff'!$D$10)/12)</f>
        <v/>
      </c>
      <c r="S339" s="29">
        <f>MIN(R339,N('Debt Payoff'!$E$10))</f>
        <v/>
      </c>
      <c r="T339" s="29">
        <f>R339-S339</f>
        <v/>
      </c>
      <c r="U339" s="29">
        <f>MAX(0,MIN(T339,$AQ339-SUMIF($C$4:$AP$4,"&lt;"&amp;T$4,$C339:$AP339)))</f>
        <v/>
      </c>
      <c r="V339" s="29">
        <f>ROUND(T339-U339,2)</f>
        <v/>
      </c>
      <c r="W339" s="29">
        <f>N(AA338)*(1+N('Debt Payoff'!$D$11)/12)</f>
        <v/>
      </c>
      <c r="X339" s="29">
        <f>MIN(W339,N('Debt Payoff'!$E$11))</f>
        <v/>
      </c>
      <c r="Y339" s="29">
        <f>W339-X339</f>
        <v/>
      </c>
      <c r="Z339" s="29">
        <f>MAX(0,MIN(Y339,$AQ339-SUMIF($C$4:$AP$4,"&lt;"&amp;Y$4,$C339:$AP339)))</f>
        <v/>
      </c>
      <c r="AA339" s="29">
        <f>ROUND(Y339-Z339,2)</f>
        <v/>
      </c>
      <c r="AB339" s="29">
        <f>N(AF338)*(1+N('Debt Payoff'!$D$12)/12)</f>
        <v/>
      </c>
      <c r="AC339" s="29">
        <f>MIN(AB339,N('Debt Payoff'!$E$12))</f>
        <v/>
      </c>
      <c r="AD339" s="29">
        <f>AB339-AC339</f>
        <v/>
      </c>
      <c r="AE339" s="29">
        <f>MAX(0,MIN(AD339,$AQ339-SUMIF($C$4:$AP$4,"&lt;"&amp;AD$4,$C339:$AP339)))</f>
        <v/>
      </c>
      <c r="AF339" s="29">
        <f>ROUND(AD339-AE339,2)</f>
        <v/>
      </c>
      <c r="AG339" s="29">
        <f>N(AK338)*(1+N('Debt Payoff'!$D$13)/12)</f>
        <v/>
      </c>
      <c r="AH339" s="29">
        <f>MIN(AG339,N('Debt Payoff'!$E$13))</f>
        <v/>
      </c>
      <c r="AI339" s="29">
        <f>AG339-AH339</f>
        <v/>
      </c>
      <c r="AJ339" s="29">
        <f>MAX(0,MIN(AI339,$AQ339-SUMIF($C$4:$AP$4,"&lt;"&amp;AI$4,$C339:$AP339)))</f>
        <v/>
      </c>
      <c r="AK339" s="29">
        <f>ROUND(AI339-AJ339,2)</f>
        <v/>
      </c>
      <c r="AL339" s="29">
        <f>N(AP338)*(1+N('Debt Payoff'!$D$14)/12)</f>
        <v/>
      </c>
      <c r="AM339" s="29">
        <f>MIN(AL339,N('Debt Payoff'!$E$14))</f>
        <v/>
      </c>
      <c r="AN339" s="29">
        <f>AL339-AM339</f>
        <v/>
      </c>
      <c r="AO339" s="29">
        <f>MAX(0,MIN(AN339,$AQ339-SUMIF($C$4:$AP$4,"&lt;"&amp;AN$4,$C339:$AP339)))</f>
        <v/>
      </c>
      <c r="AP339" s="29">
        <f>ROUND(AN339-AO339,2)</f>
        <v/>
      </c>
      <c r="AQ339" s="29">
        <f>'Debt Payoff'!$C$19-(D339+I339+N339+S339+X339+AC339+AH339+AM339)</f>
        <v/>
      </c>
      <c r="AR339" s="29">
        <f>G339+L339+Q339+V339+AA339+AF339+AK339+AP339</f>
        <v/>
      </c>
      <c r="AS339" s="29">
        <f>D339+F339+I339+K339+N339+P339+S339+U339+X339+Z339+AC339+AE339+AH339+AJ339+AM339+AO339</f>
        <v/>
      </c>
      <c r="AT339" s="29">
        <f>(C339+H339+M339+R339+W339+AB339+AG339+AL339)-AR338</f>
        <v/>
      </c>
    </row>
    <row r="340">
      <c r="B340" t="n">
        <v>335</v>
      </c>
      <c r="C340" s="29">
        <f>N(G339)*(1+N('Debt Payoff'!$D$7)/12)</f>
        <v/>
      </c>
      <c r="D340" s="29">
        <f>MIN(C340,N('Debt Payoff'!$E$7))</f>
        <v/>
      </c>
      <c r="E340" s="29">
        <f>C340-D340</f>
        <v/>
      </c>
      <c r="F340" s="29">
        <f>MAX(0,MIN(E340,$AQ340-SUMIF($C$4:$AP$4,"&lt;"&amp;E$4,$C340:$AP340)))</f>
        <v/>
      </c>
      <c r="G340" s="29">
        <f>ROUND(E340-F340,2)</f>
        <v/>
      </c>
      <c r="H340" s="29">
        <f>N(L339)*(1+N('Debt Payoff'!$D$8)/12)</f>
        <v/>
      </c>
      <c r="I340" s="29">
        <f>MIN(H340,N('Debt Payoff'!$E$8))</f>
        <v/>
      </c>
      <c r="J340" s="29">
        <f>H340-I340</f>
        <v/>
      </c>
      <c r="K340" s="29">
        <f>MAX(0,MIN(J340,$AQ340-SUMIF($C$4:$AP$4,"&lt;"&amp;J$4,$C340:$AP340)))</f>
        <v/>
      </c>
      <c r="L340" s="29">
        <f>ROUND(J340-K340,2)</f>
        <v/>
      </c>
      <c r="M340" s="29">
        <f>N(Q339)*(1+N('Debt Payoff'!$D$9)/12)</f>
        <v/>
      </c>
      <c r="N340" s="29">
        <f>MIN(M340,N('Debt Payoff'!$E$9))</f>
        <v/>
      </c>
      <c r="O340" s="29">
        <f>M340-N340</f>
        <v/>
      </c>
      <c r="P340" s="29">
        <f>MAX(0,MIN(O340,$AQ340-SUMIF($C$4:$AP$4,"&lt;"&amp;O$4,$C340:$AP340)))</f>
        <v/>
      </c>
      <c r="Q340" s="29">
        <f>ROUND(O340-P340,2)</f>
        <v/>
      </c>
      <c r="R340" s="29">
        <f>N(V339)*(1+N('Debt Payoff'!$D$10)/12)</f>
        <v/>
      </c>
      <c r="S340" s="29">
        <f>MIN(R340,N('Debt Payoff'!$E$10))</f>
        <v/>
      </c>
      <c r="T340" s="29">
        <f>R340-S340</f>
        <v/>
      </c>
      <c r="U340" s="29">
        <f>MAX(0,MIN(T340,$AQ340-SUMIF($C$4:$AP$4,"&lt;"&amp;T$4,$C340:$AP340)))</f>
        <v/>
      </c>
      <c r="V340" s="29">
        <f>ROUND(T340-U340,2)</f>
        <v/>
      </c>
      <c r="W340" s="29">
        <f>N(AA339)*(1+N('Debt Payoff'!$D$11)/12)</f>
        <v/>
      </c>
      <c r="X340" s="29">
        <f>MIN(W340,N('Debt Payoff'!$E$11))</f>
        <v/>
      </c>
      <c r="Y340" s="29">
        <f>W340-X340</f>
        <v/>
      </c>
      <c r="Z340" s="29">
        <f>MAX(0,MIN(Y340,$AQ340-SUMIF($C$4:$AP$4,"&lt;"&amp;Y$4,$C340:$AP340)))</f>
        <v/>
      </c>
      <c r="AA340" s="29">
        <f>ROUND(Y340-Z340,2)</f>
        <v/>
      </c>
      <c r="AB340" s="29">
        <f>N(AF339)*(1+N('Debt Payoff'!$D$12)/12)</f>
        <v/>
      </c>
      <c r="AC340" s="29">
        <f>MIN(AB340,N('Debt Payoff'!$E$12))</f>
        <v/>
      </c>
      <c r="AD340" s="29">
        <f>AB340-AC340</f>
        <v/>
      </c>
      <c r="AE340" s="29">
        <f>MAX(0,MIN(AD340,$AQ340-SUMIF($C$4:$AP$4,"&lt;"&amp;AD$4,$C340:$AP340)))</f>
        <v/>
      </c>
      <c r="AF340" s="29">
        <f>ROUND(AD340-AE340,2)</f>
        <v/>
      </c>
      <c r="AG340" s="29">
        <f>N(AK339)*(1+N('Debt Payoff'!$D$13)/12)</f>
        <v/>
      </c>
      <c r="AH340" s="29">
        <f>MIN(AG340,N('Debt Payoff'!$E$13))</f>
        <v/>
      </c>
      <c r="AI340" s="29">
        <f>AG340-AH340</f>
        <v/>
      </c>
      <c r="AJ340" s="29">
        <f>MAX(0,MIN(AI340,$AQ340-SUMIF($C$4:$AP$4,"&lt;"&amp;AI$4,$C340:$AP340)))</f>
        <v/>
      </c>
      <c r="AK340" s="29">
        <f>ROUND(AI340-AJ340,2)</f>
        <v/>
      </c>
      <c r="AL340" s="29">
        <f>N(AP339)*(1+N('Debt Payoff'!$D$14)/12)</f>
        <v/>
      </c>
      <c r="AM340" s="29">
        <f>MIN(AL340,N('Debt Payoff'!$E$14))</f>
        <v/>
      </c>
      <c r="AN340" s="29">
        <f>AL340-AM340</f>
        <v/>
      </c>
      <c r="AO340" s="29">
        <f>MAX(0,MIN(AN340,$AQ340-SUMIF($C$4:$AP$4,"&lt;"&amp;AN$4,$C340:$AP340)))</f>
        <v/>
      </c>
      <c r="AP340" s="29">
        <f>ROUND(AN340-AO340,2)</f>
        <v/>
      </c>
      <c r="AQ340" s="29">
        <f>'Debt Payoff'!$C$19-(D340+I340+N340+S340+X340+AC340+AH340+AM340)</f>
        <v/>
      </c>
      <c r="AR340" s="29">
        <f>G340+L340+Q340+V340+AA340+AF340+AK340+AP340</f>
        <v/>
      </c>
      <c r="AS340" s="29">
        <f>D340+F340+I340+K340+N340+P340+S340+U340+X340+Z340+AC340+AE340+AH340+AJ340+AM340+AO340</f>
        <v/>
      </c>
      <c r="AT340" s="29">
        <f>(C340+H340+M340+R340+W340+AB340+AG340+AL340)-AR339</f>
        <v/>
      </c>
    </row>
    <row r="341">
      <c r="B341" t="n">
        <v>336</v>
      </c>
      <c r="C341" s="29">
        <f>N(G340)*(1+N('Debt Payoff'!$D$7)/12)</f>
        <v/>
      </c>
      <c r="D341" s="29">
        <f>MIN(C341,N('Debt Payoff'!$E$7))</f>
        <v/>
      </c>
      <c r="E341" s="29">
        <f>C341-D341</f>
        <v/>
      </c>
      <c r="F341" s="29">
        <f>MAX(0,MIN(E341,$AQ341-SUMIF($C$4:$AP$4,"&lt;"&amp;E$4,$C341:$AP341)))</f>
        <v/>
      </c>
      <c r="G341" s="29">
        <f>ROUND(E341-F341,2)</f>
        <v/>
      </c>
      <c r="H341" s="29">
        <f>N(L340)*(1+N('Debt Payoff'!$D$8)/12)</f>
        <v/>
      </c>
      <c r="I341" s="29">
        <f>MIN(H341,N('Debt Payoff'!$E$8))</f>
        <v/>
      </c>
      <c r="J341" s="29">
        <f>H341-I341</f>
        <v/>
      </c>
      <c r="K341" s="29">
        <f>MAX(0,MIN(J341,$AQ341-SUMIF($C$4:$AP$4,"&lt;"&amp;J$4,$C341:$AP341)))</f>
        <v/>
      </c>
      <c r="L341" s="29">
        <f>ROUND(J341-K341,2)</f>
        <v/>
      </c>
      <c r="M341" s="29">
        <f>N(Q340)*(1+N('Debt Payoff'!$D$9)/12)</f>
        <v/>
      </c>
      <c r="N341" s="29">
        <f>MIN(M341,N('Debt Payoff'!$E$9))</f>
        <v/>
      </c>
      <c r="O341" s="29">
        <f>M341-N341</f>
        <v/>
      </c>
      <c r="P341" s="29">
        <f>MAX(0,MIN(O341,$AQ341-SUMIF($C$4:$AP$4,"&lt;"&amp;O$4,$C341:$AP341)))</f>
        <v/>
      </c>
      <c r="Q341" s="29">
        <f>ROUND(O341-P341,2)</f>
        <v/>
      </c>
      <c r="R341" s="29">
        <f>N(V340)*(1+N('Debt Payoff'!$D$10)/12)</f>
        <v/>
      </c>
      <c r="S341" s="29">
        <f>MIN(R341,N('Debt Payoff'!$E$10))</f>
        <v/>
      </c>
      <c r="T341" s="29">
        <f>R341-S341</f>
        <v/>
      </c>
      <c r="U341" s="29">
        <f>MAX(0,MIN(T341,$AQ341-SUMIF($C$4:$AP$4,"&lt;"&amp;T$4,$C341:$AP341)))</f>
        <v/>
      </c>
      <c r="V341" s="29">
        <f>ROUND(T341-U341,2)</f>
        <v/>
      </c>
      <c r="W341" s="29">
        <f>N(AA340)*(1+N('Debt Payoff'!$D$11)/12)</f>
        <v/>
      </c>
      <c r="X341" s="29">
        <f>MIN(W341,N('Debt Payoff'!$E$11))</f>
        <v/>
      </c>
      <c r="Y341" s="29">
        <f>W341-X341</f>
        <v/>
      </c>
      <c r="Z341" s="29">
        <f>MAX(0,MIN(Y341,$AQ341-SUMIF($C$4:$AP$4,"&lt;"&amp;Y$4,$C341:$AP341)))</f>
        <v/>
      </c>
      <c r="AA341" s="29">
        <f>ROUND(Y341-Z341,2)</f>
        <v/>
      </c>
      <c r="AB341" s="29">
        <f>N(AF340)*(1+N('Debt Payoff'!$D$12)/12)</f>
        <v/>
      </c>
      <c r="AC341" s="29">
        <f>MIN(AB341,N('Debt Payoff'!$E$12))</f>
        <v/>
      </c>
      <c r="AD341" s="29">
        <f>AB341-AC341</f>
        <v/>
      </c>
      <c r="AE341" s="29">
        <f>MAX(0,MIN(AD341,$AQ341-SUMIF($C$4:$AP$4,"&lt;"&amp;AD$4,$C341:$AP341)))</f>
        <v/>
      </c>
      <c r="AF341" s="29">
        <f>ROUND(AD341-AE341,2)</f>
        <v/>
      </c>
      <c r="AG341" s="29">
        <f>N(AK340)*(1+N('Debt Payoff'!$D$13)/12)</f>
        <v/>
      </c>
      <c r="AH341" s="29">
        <f>MIN(AG341,N('Debt Payoff'!$E$13))</f>
        <v/>
      </c>
      <c r="AI341" s="29">
        <f>AG341-AH341</f>
        <v/>
      </c>
      <c r="AJ341" s="29">
        <f>MAX(0,MIN(AI341,$AQ341-SUMIF($C$4:$AP$4,"&lt;"&amp;AI$4,$C341:$AP341)))</f>
        <v/>
      </c>
      <c r="AK341" s="29">
        <f>ROUND(AI341-AJ341,2)</f>
        <v/>
      </c>
      <c r="AL341" s="29">
        <f>N(AP340)*(1+N('Debt Payoff'!$D$14)/12)</f>
        <v/>
      </c>
      <c r="AM341" s="29">
        <f>MIN(AL341,N('Debt Payoff'!$E$14))</f>
        <v/>
      </c>
      <c r="AN341" s="29">
        <f>AL341-AM341</f>
        <v/>
      </c>
      <c r="AO341" s="29">
        <f>MAX(0,MIN(AN341,$AQ341-SUMIF($C$4:$AP$4,"&lt;"&amp;AN$4,$C341:$AP341)))</f>
        <v/>
      </c>
      <c r="AP341" s="29">
        <f>ROUND(AN341-AO341,2)</f>
        <v/>
      </c>
      <c r="AQ341" s="29">
        <f>'Debt Payoff'!$C$19-(D341+I341+N341+S341+X341+AC341+AH341+AM341)</f>
        <v/>
      </c>
      <c r="AR341" s="29">
        <f>G341+L341+Q341+V341+AA341+AF341+AK341+AP341</f>
        <v/>
      </c>
      <c r="AS341" s="29">
        <f>D341+F341+I341+K341+N341+P341+S341+U341+X341+Z341+AC341+AE341+AH341+AJ341+AM341+AO341</f>
        <v/>
      </c>
      <c r="AT341" s="29">
        <f>(C341+H341+M341+R341+W341+AB341+AG341+AL341)-AR340</f>
        <v/>
      </c>
    </row>
    <row r="342">
      <c r="B342" t="n">
        <v>337</v>
      </c>
      <c r="C342" s="29">
        <f>N(G341)*(1+N('Debt Payoff'!$D$7)/12)</f>
        <v/>
      </c>
      <c r="D342" s="29">
        <f>MIN(C342,N('Debt Payoff'!$E$7))</f>
        <v/>
      </c>
      <c r="E342" s="29">
        <f>C342-D342</f>
        <v/>
      </c>
      <c r="F342" s="29">
        <f>MAX(0,MIN(E342,$AQ342-SUMIF($C$4:$AP$4,"&lt;"&amp;E$4,$C342:$AP342)))</f>
        <v/>
      </c>
      <c r="G342" s="29">
        <f>ROUND(E342-F342,2)</f>
        <v/>
      </c>
      <c r="H342" s="29">
        <f>N(L341)*(1+N('Debt Payoff'!$D$8)/12)</f>
        <v/>
      </c>
      <c r="I342" s="29">
        <f>MIN(H342,N('Debt Payoff'!$E$8))</f>
        <v/>
      </c>
      <c r="J342" s="29">
        <f>H342-I342</f>
        <v/>
      </c>
      <c r="K342" s="29">
        <f>MAX(0,MIN(J342,$AQ342-SUMIF($C$4:$AP$4,"&lt;"&amp;J$4,$C342:$AP342)))</f>
        <v/>
      </c>
      <c r="L342" s="29">
        <f>ROUND(J342-K342,2)</f>
        <v/>
      </c>
      <c r="M342" s="29">
        <f>N(Q341)*(1+N('Debt Payoff'!$D$9)/12)</f>
        <v/>
      </c>
      <c r="N342" s="29">
        <f>MIN(M342,N('Debt Payoff'!$E$9))</f>
        <v/>
      </c>
      <c r="O342" s="29">
        <f>M342-N342</f>
        <v/>
      </c>
      <c r="P342" s="29">
        <f>MAX(0,MIN(O342,$AQ342-SUMIF($C$4:$AP$4,"&lt;"&amp;O$4,$C342:$AP342)))</f>
        <v/>
      </c>
      <c r="Q342" s="29">
        <f>ROUND(O342-P342,2)</f>
        <v/>
      </c>
      <c r="R342" s="29">
        <f>N(V341)*(1+N('Debt Payoff'!$D$10)/12)</f>
        <v/>
      </c>
      <c r="S342" s="29">
        <f>MIN(R342,N('Debt Payoff'!$E$10))</f>
        <v/>
      </c>
      <c r="T342" s="29">
        <f>R342-S342</f>
        <v/>
      </c>
      <c r="U342" s="29">
        <f>MAX(0,MIN(T342,$AQ342-SUMIF($C$4:$AP$4,"&lt;"&amp;T$4,$C342:$AP342)))</f>
        <v/>
      </c>
      <c r="V342" s="29">
        <f>ROUND(T342-U342,2)</f>
        <v/>
      </c>
      <c r="W342" s="29">
        <f>N(AA341)*(1+N('Debt Payoff'!$D$11)/12)</f>
        <v/>
      </c>
      <c r="X342" s="29">
        <f>MIN(W342,N('Debt Payoff'!$E$11))</f>
        <v/>
      </c>
      <c r="Y342" s="29">
        <f>W342-X342</f>
        <v/>
      </c>
      <c r="Z342" s="29">
        <f>MAX(0,MIN(Y342,$AQ342-SUMIF($C$4:$AP$4,"&lt;"&amp;Y$4,$C342:$AP342)))</f>
        <v/>
      </c>
      <c r="AA342" s="29">
        <f>ROUND(Y342-Z342,2)</f>
        <v/>
      </c>
      <c r="AB342" s="29">
        <f>N(AF341)*(1+N('Debt Payoff'!$D$12)/12)</f>
        <v/>
      </c>
      <c r="AC342" s="29">
        <f>MIN(AB342,N('Debt Payoff'!$E$12))</f>
        <v/>
      </c>
      <c r="AD342" s="29">
        <f>AB342-AC342</f>
        <v/>
      </c>
      <c r="AE342" s="29">
        <f>MAX(0,MIN(AD342,$AQ342-SUMIF($C$4:$AP$4,"&lt;"&amp;AD$4,$C342:$AP342)))</f>
        <v/>
      </c>
      <c r="AF342" s="29">
        <f>ROUND(AD342-AE342,2)</f>
        <v/>
      </c>
      <c r="AG342" s="29">
        <f>N(AK341)*(1+N('Debt Payoff'!$D$13)/12)</f>
        <v/>
      </c>
      <c r="AH342" s="29">
        <f>MIN(AG342,N('Debt Payoff'!$E$13))</f>
        <v/>
      </c>
      <c r="AI342" s="29">
        <f>AG342-AH342</f>
        <v/>
      </c>
      <c r="AJ342" s="29">
        <f>MAX(0,MIN(AI342,$AQ342-SUMIF($C$4:$AP$4,"&lt;"&amp;AI$4,$C342:$AP342)))</f>
        <v/>
      </c>
      <c r="AK342" s="29">
        <f>ROUND(AI342-AJ342,2)</f>
        <v/>
      </c>
      <c r="AL342" s="29">
        <f>N(AP341)*(1+N('Debt Payoff'!$D$14)/12)</f>
        <v/>
      </c>
      <c r="AM342" s="29">
        <f>MIN(AL342,N('Debt Payoff'!$E$14))</f>
        <v/>
      </c>
      <c r="AN342" s="29">
        <f>AL342-AM342</f>
        <v/>
      </c>
      <c r="AO342" s="29">
        <f>MAX(0,MIN(AN342,$AQ342-SUMIF($C$4:$AP$4,"&lt;"&amp;AN$4,$C342:$AP342)))</f>
        <v/>
      </c>
      <c r="AP342" s="29">
        <f>ROUND(AN342-AO342,2)</f>
        <v/>
      </c>
      <c r="AQ342" s="29">
        <f>'Debt Payoff'!$C$19-(D342+I342+N342+S342+X342+AC342+AH342+AM342)</f>
        <v/>
      </c>
      <c r="AR342" s="29">
        <f>G342+L342+Q342+V342+AA342+AF342+AK342+AP342</f>
        <v/>
      </c>
      <c r="AS342" s="29">
        <f>D342+F342+I342+K342+N342+P342+S342+U342+X342+Z342+AC342+AE342+AH342+AJ342+AM342+AO342</f>
        <v/>
      </c>
      <c r="AT342" s="29">
        <f>(C342+H342+M342+R342+W342+AB342+AG342+AL342)-AR341</f>
        <v/>
      </c>
    </row>
    <row r="343">
      <c r="B343" t="n">
        <v>338</v>
      </c>
      <c r="C343" s="29">
        <f>N(G342)*(1+N('Debt Payoff'!$D$7)/12)</f>
        <v/>
      </c>
      <c r="D343" s="29">
        <f>MIN(C343,N('Debt Payoff'!$E$7))</f>
        <v/>
      </c>
      <c r="E343" s="29">
        <f>C343-D343</f>
        <v/>
      </c>
      <c r="F343" s="29">
        <f>MAX(0,MIN(E343,$AQ343-SUMIF($C$4:$AP$4,"&lt;"&amp;E$4,$C343:$AP343)))</f>
        <v/>
      </c>
      <c r="G343" s="29">
        <f>ROUND(E343-F343,2)</f>
        <v/>
      </c>
      <c r="H343" s="29">
        <f>N(L342)*(1+N('Debt Payoff'!$D$8)/12)</f>
        <v/>
      </c>
      <c r="I343" s="29">
        <f>MIN(H343,N('Debt Payoff'!$E$8))</f>
        <v/>
      </c>
      <c r="J343" s="29">
        <f>H343-I343</f>
        <v/>
      </c>
      <c r="K343" s="29">
        <f>MAX(0,MIN(J343,$AQ343-SUMIF($C$4:$AP$4,"&lt;"&amp;J$4,$C343:$AP343)))</f>
        <v/>
      </c>
      <c r="L343" s="29">
        <f>ROUND(J343-K343,2)</f>
        <v/>
      </c>
      <c r="M343" s="29">
        <f>N(Q342)*(1+N('Debt Payoff'!$D$9)/12)</f>
        <v/>
      </c>
      <c r="N343" s="29">
        <f>MIN(M343,N('Debt Payoff'!$E$9))</f>
        <v/>
      </c>
      <c r="O343" s="29">
        <f>M343-N343</f>
        <v/>
      </c>
      <c r="P343" s="29">
        <f>MAX(0,MIN(O343,$AQ343-SUMIF($C$4:$AP$4,"&lt;"&amp;O$4,$C343:$AP343)))</f>
        <v/>
      </c>
      <c r="Q343" s="29">
        <f>ROUND(O343-P343,2)</f>
        <v/>
      </c>
      <c r="R343" s="29">
        <f>N(V342)*(1+N('Debt Payoff'!$D$10)/12)</f>
        <v/>
      </c>
      <c r="S343" s="29">
        <f>MIN(R343,N('Debt Payoff'!$E$10))</f>
        <v/>
      </c>
      <c r="T343" s="29">
        <f>R343-S343</f>
        <v/>
      </c>
      <c r="U343" s="29">
        <f>MAX(0,MIN(T343,$AQ343-SUMIF($C$4:$AP$4,"&lt;"&amp;T$4,$C343:$AP343)))</f>
        <v/>
      </c>
      <c r="V343" s="29">
        <f>ROUND(T343-U343,2)</f>
        <v/>
      </c>
      <c r="W343" s="29">
        <f>N(AA342)*(1+N('Debt Payoff'!$D$11)/12)</f>
        <v/>
      </c>
      <c r="X343" s="29">
        <f>MIN(W343,N('Debt Payoff'!$E$11))</f>
        <v/>
      </c>
      <c r="Y343" s="29">
        <f>W343-X343</f>
        <v/>
      </c>
      <c r="Z343" s="29">
        <f>MAX(0,MIN(Y343,$AQ343-SUMIF($C$4:$AP$4,"&lt;"&amp;Y$4,$C343:$AP343)))</f>
        <v/>
      </c>
      <c r="AA343" s="29">
        <f>ROUND(Y343-Z343,2)</f>
        <v/>
      </c>
      <c r="AB343" s="29">
        <f>N(AF342)*(1+N('Debt Payoff'!$D$12)/12)</f>
        <v/>
      </c>
      <c r="AC343" s="29">
        <f>MIN(AB343,N('Debt Payoff'!$E$12))</f>
        <v/>
      </c>
      <c r="AD343" s="29">
        <f>AB343-AC343</f>
        <v/>
      </c>
      <c r="AE343" s="29">
        <f>MAX(0,MIN(AD343,$AQ343-SUMIF($C$4:$AP$4,"&lt;"&amp;AD$4,$C343:$AP343)))</f>
        <v/>
      </c>
      <c r="AF343" s="29">
        <f>ROUND(AD343-AE343,2)</f>
        <v/>
      </c>
      <c r="AG343" s="29">
        <f>N(AK342)*(1+N('Debt Payoff'!$D$13)/12)</f>
        <v/>
      </c>
      <c r="AH343" s="29">
        <f>MIN(AG343,N('Debt Payoff'!$E$13))</f>
        <v/>
      </c>
      <c r="AI343" s="29">
        <f>AG343-AH343</f>
        <v/>
      </c>
      <c r="AJ343" s="29">
        <f>MAX(0,MIN(AI343,$AQ343-SUMIF($C$4:$AP$4,"&lt;"&amp;AI$4,$C343:$AP343)))</f>
        <v/>
      </c>
      <c r="AK343" s="29">
        <f>ROUND(AI343-AJ343,2)</f>
        <v/>
      </c>
      <c r="AL343" s="29">
        <f>N(AP342)*(1+N('Debt Payoff'!$D$14)/12)</f>
        <v/>
      </c>
      <c r="AM343" s="29">
        <f>MIN(AL343,N('Debt Payoff'!$E$14))</f>
        <v/>
      </c>
      <c r="AN343" s="29">
        <f>AL343-AM343</f>
        <v/>
      </c>
      <c r="AO343" s="29">
        <f>MAX(0,MIN(AN343,$AQ343-SUMIF($C$4:$AP$4,"&lt;"&amp;AN$4,$C343:$AP343)))</f>
        <v/>
      </c>
      <c r="AP343" s="29">
        <f>ROUND(AN343-AO343,2)</f>
        <v/>
      </c>
      <c r="AQ343" s="29">
        <f>'Debt Payoff'!$C$19-(D343+I343+N343+S343+X343+AC343+AH343+AM343)</f>
        <v/>
      </c>
      <c r="AR343" s="29">
        <f>G343+L343+Q343+V343+AA343+AF343+AK343+AP343</f>
        <v/>
      </c>
      <c r="AS343" s="29">
        <f>D343+F343+I343+K343+N343+P343+S343+U343+X343+Z343+AC343+AE343+AH343+AJ343+AM343+AO343</f>
        <v/>
      </c>
      <c r="AT343" s="29">
        <f>(C343+H343+M343+R343+W343+AB343+AG343+AL343)-AR342</f>
        <v/>
      </c>
    </row>
    <row r="344">
      <c r="B344" t="n">
        <v>339</v>
      </c>
      <c r="C344" s="29">
        <f>N(G343)*(1+N('Debt Payoff'!$D$7)/12)</f>
        <v/>
      </c>
      <c r="D344" s="29">
        <f>MIN(C344,N('Debt Payoff'!$E$7))</f>
        <v/>
      </c>
      <c r="E344" s="29">
        <f>C344-D344</f>
        <v/>
      </c>
      <c r="F344" s="29">
        <f>MAX(0,MIN(E344,$AQ344-SUMIF($C$4:$AP$4,"&lt;"&amp;E$4,$C344:$AP344)))</f>
        <v/>
      </c>
      <c r="G344" s="29">
        <f>ROUND(E344-F344,2)</f>
        <v/>
      </c>
      <c r="H344" s="29">
        <f>N(L343)*(1+N('Debt Payoff'!$D$8)/12)</f>
        <v/>
      </c>
      <c r="I344" s="29">
        <f>MIN(H344,N('Debt Payoff'!$E$8))</f>
        <v/>
      </c>
      <c r="J344" s="29">
        <f>H344-I344</f>
        <v/>
      </c>
      <c r="K344" s="29">
        <f>MAX(0,MIN(J344,$AQ344-SUMIF($C$4:$AP$4,"&lt;"&amp;J$4,$C344:$AP344)))</f>
        <v/>
      </c>
      <c r="L344" s="29">
        <f>ROUND(J344-K344,2)</f>
        <v/>
      </c>
      <c r="M344" s="29">
        <f>N(Q343)*(1+N('Debt Payoff'!$D$9)/12)</f>
        <v/>
      </c>
      <c r="N344" s="29">
        <f>MIN(M344,N('Debt Payoff'!$E$9))</f>
        <v/>
      </c>
      <c r="O344" s="29">
        <f>M344-N344</f>
        <v/>
      </c>
      <c r="P344" s="29">
        <f>MAX(0,MIN(O344,$AQ344-SUMIF($C$4:$AP$4,"&lt;"&amp;O$4,$C344:$AP344)))</f>
        <v/>
      </c>
      <c r="Q344" s="29">
        <f>ROUND(O344-P344,2)</f>
        <v/>
      </c>
      <c r="R344" s="29">
        <f>N(V343)*(1+N('Debt Payoff'!$D$10)/12)</f>
        <v/>
      </c>
      <c r="S344" s="29">
        <f>MIN(R344,N('Debt Payoff'!$E$10))</f>
        <v/>
      </c>
      <c r="T344" s="29">
        <f>R344-S344</f>
        <v/>
      </c>
      <c r="U344" s="29">
        <f>MAX(0,MIN(T344,$AQ344-SUMIF($C$4:$AP$4,"&lt;"&amp;T$4,$C344:$AP344)))</f>
        <v/>
      </c>
      <c r="V344" s="29">
        <f>ROUND(T344-U344,2)</f>
        <v/>
      </c>
      <c r="W344" s="29">
        <f>N(AA343)*(1+N('Debt Payoff'!$D$11)/12)</f>
        <v/>
      </c>
      <c r="X344" s="29">
        <f>MIN(W344,N('Debt Payoff'!$E$11))</f>
        <v/>
      </c>
      <c r="Y344" s="29">
        <f>W344-X344</f>
        <v/>
      </c>
      <c r="Z344" s="29">
        <f>MAX(0,MIN(Y344,$AQ344-SUMIF($C$4:$AP$4,"&lt;"&amp;Y$4,$C344:$AP344)))</f>
        <v/>
      </c>
      <c r="AA344" s="29">
        <f>ROUND(Y344-Z344,2)</f>
        <v/>
      </c>
      <c r="AB344" s="29">
        <f>N(AF343)*(1+N('Debt Payoff'!$D$12)/12)</f>
        <v/>
      </c>
      <c r="AC344" s="29">
        <f>MIN(AB344,N('Debt Payoff'!$E$12))</f>
        <v/>
      </c>
      <c r="AD344" s="29">
        <f>AB344-AC344</f>
        <v/>
      </c>
      <c r="AE344" s="29">
        <f>MAX(0,MIN(AD344,$AQ344-SUMIF($C$4:$AP$4,"&lt;"&amp;AD$4,$C344:$AP344)))</f>
        <v/>
      </c>
      <c r="AF344" s="29">
        <f>ROUND(AD344-AE344,2)</f>
        <v/>
      </c>
      <c r="AG344" s="29">
        <f>N(AK343)*(1+N('Debt Payoff'!$D$13)/12)</f>
        <v/>
      </c>
      <c r="AH344" s="29">
        <f>MIN(AG344,N('Debt Payoff'!$E$13))</f>
        <v/>
      </c>
      <c r="AI344" s="29">
        <f>AG344-AH344</f>
        <v/>
      </c>
      <c r="AJ344" s="29">
        <f>MAX(0,MIN(AI344,$AQ344-SUMIF($C$4:$AP$4,"&lt;"&amp;AI$4,$C344:$AP344)))</f>
        <v/>
      </c>
      <c r="AK344" s="29">
        <f>ROUND(AI344-AJ344,2)</f>
        <v/>
      </c>
      <c r="AL344" s="29">
        <f>N(AP343)*(1+N('Debt Payoff'!$D$14)/12)</f>
        <v/>
      </c>
      <c r="AM344" s="29">
        <f>MIN(AL344,N('Debt Payoff'!$E$14))</f>
        <v/>
      </c>
      <c r="AN344" s="29">
        <f>AL344-AM344</f>
        <v/>
      </c>
      <c r="AO344" s="29">
        <f>MAX(0,MIN(AN344,$AQ344-SUMIF($C$4:$AP$4,"&lt;"&amp;AN$4,$C344:$AP344)))</f>
        <v/>
      </c>
      <c r="AP344" s="29">
        <f>ROUND(AN344-AO344,2)</f>
        <v/>
      </c>
      <c r="AQ344" s="29">
        <f>'Debt Payoff'!$C$19-(D344+I344+N344+S344+X344+AC344+AH344+AM344)</f>
        <v/>
      </c>
      <c r="AR344" s="29">
        <f>G344+L344+Q344+V344+AA344+AF344+AK344+AP344</f>
        <v/>
      </c>
      <c r="AS344" s="29">
        <f>D344+F344+I344+K344+N344+P344+S344+U344+X344+Z344+AC344+AE344+AH344+AJ344+AM344+AO344</f>
        <v/>
      </c>
      <c r="AT344" s="29">
        <f>(C344+H344+M344+R344+W344+AB344+AG344+AL344)-AR343</f>
        <v/>
      </c>
    </row>
    <row r="345">
      <c r="B345" t="n">
        <v>340</v>
      </c>
      <c r="C345" s="29">
        <f>N(G344)*(1+N('Debt Payoff'!$D$7)/12)</f>
        <v/>
      </c>
      <c r="D345" s="29">
        <f>MIN(C345,N('Debt Payoff'!$E$7))</f>
        <v/>
      </c>
      <c r="E345" s="29">
        <f>C345-D345</f>
        <v/>
      </c>
      <c r="F345" s="29">
        <f>MAX(0,MIN(E345,$AQ345-SUMIF($C$4:$AP$4,"&lt;"&amp;E$4,$C345:$AP345)))</f>
        <v/>
      </c>
      <c r="G345" s="29">
        <f>ROUND(E345-F345,2)</f>
        <v/>
      </c>
      <c r="H345" s="29">
        <f>N(L344)*(1+N('Debt Payoff'!$D$8)/12)</f>
        <v/>
      </c>
      <c r="I345" s="29">
        <f>MIN(H345,N('Debt Payoff'!$E$8))</f>
        <v/>
      </c>
      <c r="J345" s="29">
        <f>H345-I345</f>
        <v/>
      </c>
      <c r="K345" s="29">
        <f>MAX(0,MIN(J345,$AQ345-SUMIF($C$4:$AP$4,"&lt;"&amp;J$4,$C345:$AP345)))</f>
        <v/>
      </c>
      <c r="L345" s="29">
        <f>ROUND(J345-K345,2)</f>
        <v/>
      </c>
      <c r="M345" s="29">
        <f>N(Q344)*(1+N('Debt Payoff'!$D$9)/12)</f>
        <v/>
      </c>
      <c r="N345" s="29">
        <f>MIN(M345,N('Debt Payoff'!$E$9))</f>
        <v/>
      </c>
      <c r="O345" s="29">
        <f>M345-N345</f>
        <v/>
      </c>
      <c r="P345" s="29">
        <f>MAX(0,MIN(O345,$AQ345-SUMIF($C$4:$AP$4,"&lt;"&amp;O$4,$C345:$AP345)))</f>
        <v/>
      </c>
      <c r="Q345" s="29">
        <f>ROUND(O345-P345,2)</f>
        <v/>
      </c>
      <c r="R345" s="29">
        <f>N(V344)*(1+N('Debt Payoff'!$D$10)/12)</f>
        <v/>
      </c>
      <c r="S345" s="29">
        <f>MIN(R345,N('Debt Payoff'!$E$10))</f>
        <v/>
      </c>
      <c r="T345" s="29">
        <f>R345-S345</f>
        <v/>
      </c>
      <c r="U345" s="29">
        <f>MAX(0,MIN(T345,$AQ345-SUMIF($C$4:$AP$4,"&lt;"&amp;T$4,$C345:$AP345)))</f>
        <v/>
      </c>
      <c r="V345" s="29">
        <f>ROUND(T345-U345,2)</f>
        <v/>
      </c>
      <c r="W345" s="29">
        <f>N(AA344)*(1+N('Debt Payoff'!$D$11)/12)</f>
        <v/>
      </c>
      <c r="X345" s="29">
        <f>MIN(W345,N('Debt Payoff'!$E$11))</f>
        <v/>
      </c>
      <c r="Y345" s="29">
        <f>W345-X345</f>
        <v/>
      </c>
      <c r="Z345" s="29">
        <f>MAX(0,MIN(Y345,$AQ345-SUMIF($C$4:$AP$4,"&lt;"&amp;Y$4,$C345:$AP345)))</f>
        <v/>
      </c>
      <c r="AA345" s="29">
        <f>ROUND(Y345-Z345,2)</f>
        <v/>
      </c>
      <c r="AB345" s="29">
        <f>N(AF344)*(1+N('Debt Payoff'!$D$12)/12)</f>
        <v/>
      </c>
      <c r="AC345" s="29">
        <f>MIN(AB345,N('Debt Payoff'!$E$12))</f>
        <v/>
      </c>
      <c r="AD345" s="29">
        <f>AB345-AC345</f>
        <v/>
      </c>
      <c r="AE345" s="29">
        <f>MAX(0,MIN(AD345,$AQ345-SUMIF($C$4:$AP$4,"&lt;"&amp;AD$4,$C345:$AP345)))</f>
        <v/>
      </c>
      <c r="AF345" s="29">
        <f>ROUND(AD345-AE345,2)</f>
        <v/>
      </c>
      <c r="AG345" s="29">
        <f>N(AK344)*(1+N('Debt Payoff'!$D$13)/12)</f>
        <v/>
      </c>
      <c r="AH345" s="29">
        <f>MIN(AG345,N('Debt Payoff'!$E$13))</f>
        <v/>
      </c>
      <c r="AI345" s="29">
        <f>AG345-AH345</f>
        <v/>
      </c>
      <c r="AJ345" s="29">
        <f>MAX(0,MIN(AI345,$AQ345-SUMIF($C$4:$AP$4,"&lt;"&amp;AI$4,$C345:$AP345)))</f>
        <v/>
      </c>
      <c r="AK345" s="29">
        <f>ROUND(AI345-AJ345,2)</f>
        <v/>
      </c>
      <c r="AL345" s="29">
        <f>N(AP344)*(1+N('Debt Payoff'!$D$14)/12)</f>
        <v/>
      </c>
      <c r="AM345" s="29">
        <f>MIN(AL345,N('Debt Payoff'!$E$14))</f>
        <v/>
      </c>
      <c r="AN345" s="29">
        <f>AL345-AM345</f>
        <v/>
      </c>
      <c r="AO345" s="29">
        <f>MAX(0,MIN(AN345,$AQ345-SUMIF($C$4:$AP$4,"&lt;"&amp;AN$4,$C345:$AP345)))</f>
        <v/>
      </c>
      <c r="AP345" s="29">
        <f>ROUND(AN345-AO345,2)</f>
        <v/>
      </c>
      <c r="AQ345" s="29">
        <f>'Debt Payoff'!$C$19-(D345+I345+N345+S345+X345+AC345+AH345+AM345)</f>
        <v/>
      </c>
      <c r="AR345" s="29">
        <f>G345+L345+Q345+V345+AA345+AF345+AK345+AP345</f>
        <v/>
      </c>
      <c r="AS345" s="29">
        <f>D345+F345+I345+K345+N345+P345+S345+U345+X345+Z345+AC345+AE345+AH345+AJ345+AM345+AO345</f>
        <v/>
      </c>
      <c r="AT345" s="29">
        <f>(C345+H345+M345+R345+W345+AB345+AG345+AL345)-AR344</f>
        <v/>
      </c>
    </row>
    <row r="346">
      <c r="B346" t="n">
        <v>341</v>
      </c>
      <c r="C346" s="29">
        <f>N(G345)*(1+N('Debt Payoff'!$D$7)/12)</f>
        <v/>
      </c>
      <c r="D346" s="29">
        <f>MIN(C346,N('Debt Payoff'!$E$7))</f>
        <v/>
      </c>
      <c r="E346" s="29">
        <f>C346-D346</f>
        <v/>
      </c>
      <c r="F346" s="29">
        <f>MAX(0,MIN(E346,$AQ346-SUMIF($C$4:$AP$4,"&lt;"&amp;E$4,$C346:$AP346)))</f>
        <v/>
      </c>
      <c r="G346" s="29">
        <f>ROUND(E346-F346,2)</f>
        <v/>
      </c>
      <c r="H346" s="29">
        <f>N(L345)*(1+N('Debt Payoff'!$D$8)/12)</f>
        <v/>
      </c>
      <c r="I346" s="29">
        <f>MIN(H346,N('Debt Payoff'!$E$8))</f>
        <v/>
      </c>
      <c r="J346" s="29">
        <f>H346-I346</f>
        <v/>
      </c>
      <c r="K346" s="29">
        <f>MAX(0,MIN(J346,$AQ346-SUMIF($C$4:$AP$4,"&lt;"&amp;J$4,$C346:$AP346)))</f>
        <v/>
      </c>
      <c r="L346" s="29">
        <f>ROUND(J346-K346,2)</f>
        <v/>
      </c>
      <c r="M346" s="29">
        <f>N(Q345)*(1+N('Debt Payoff'!$D$9)/12)</f>
        <v/>
      </c>
      <c r="N346" s="29">
        <f>MIN(M346,N('Debt Payoff'!$E$9))</f>
        <v/>
      </c>
      <c r="O346" s="29">
        <f>M346-N346</f>
        <v/>
      </c>
      <c r="P346" s="29">
        <f>MAX(0,MIN(O346,$AQ346-SUMIF($C$4:$AP$4,"&lt;"&amp;O$4,$C346:$AP346)))</f>
        <v/>
      </c>
      <c r="Q346" s="29">
        <f>ROUND(O346-P346,2)</f>
        <v/>
      </c>
      <c r="R346" s="29">
        <f>N(V345)*(1+N('Debt Payoff'!$D$10)/12)</f>
        <v/>
      </c>
      <c r="S346" s="29">
        <f>MIN(R346,N('Debt Payoff'!$E$10))</f>
        <v/>
      </c>
      <c r="T346" s="29">
        <f>R346-S346</f>
        <v/>
      </c>
      <c r="U346" s="29">
        <f>MAX(0,MIN(T346,$AQ346-SUMIF($C$4:$AP$4,"&lt;"&amp;T$4,$C346:$AP346)))</f>
        <v/>
      </c>
      <c r="V346" s="29">
        <f>ROUND(T346-U346,2)</f>
        <v/>
      </c>
      <c r="W346" s="29">
        <f>N(AA345)*(1+N('Debt Payoff'!$D$11)/12)</f>
        <v/>
      </c>
      <c r="X346" s="29">
        <f>MIN(W346,N('Debt Payoff'!$E$11))</f>
        <v/>
      </c>
      <c r="Y346" s="29">
        <f>W346-X346</f>
        <v/>
      </c>
      <c r="Z346" s="29">
        <f>MAX(0,MIN(Y346,$AQ346-SUMIF($C$4:$AP$4,"&lt;"&amp;Y$4,$C346:$AP346)))</f>
        <v/>
      </c>
      <c r="AA346" s="29">
        <f>ROUND(Y346-Z346,2)</f>
        <v/>
      </c>
      <c r="AB346" s="29">
        <f>N(AF345)*(1+N('Debt Payoff'!$D$12)/12)</f>
        <v/>
      </c>
      <c r="AC346" s="29">
        <f>MIN(AB346,N('Debt Payoff'!$E$12))</f>
        <v/>
      </c>
      <c r="AD346" s="29">
        <f>AB346-AC346</f>
        <v/>
      </c>
      <c r="AE346" s="29">
        <f>MAX(0,MIN(AD346,$AQ346-SUMIF($C$4:$AP$4,"&lt;"&amp;AD$4,$C346:$AP346)))</f>
        <v/>
      </c>
      <c r="AF346" s="29">
        <f>ROUND(AD346-AE346,2)</f>
        <v/>
      </c>
      <c r="AG346" s="29">
        <f>N(AK345)*(1+N('Debt Payoff'!$D$13)/12)</f>
        <v/>
      </c>
      <c r="AH346" s="29">
        <f>MIN(AG346,N('Debt Payoff'!$E$13))</f>
        <v/>
      </c>
      <c r="AI346" s="29">
        <f>AG346-AH346</f>
        <v/>
      </c>
      <c r="AJ346" s="29">
        <f>MAX(0,MIN(AI346,$AQ346-SUMIF($C$4:$AP$4,"&lt;"&amp;AI$4,$C346:$AP346)))</f>
        <v/>
      </c>
      <c r="AK346" s="29">
        <f>ROUND(AI346-AJ346,2)</f>
        <v/>
      </c>
      <c r="AL346" s="29">
        <f>N(AP345)*(1+N('Debt Payoff'!$D$14)/12)</f>
        <v/>
      </c>
      <c r="AM346" s="29">
        <f>MIN(AL346,N('Debt Payoff'!$E$14))</f>
        <v/>
      </c>
      <c r="AN346" s="29">
        <f>AL346-AM346</f>
        <v/>
      </c>
      <c r="AO346" s="29">
        <f>MAX(0,MIN(AN346,$AQ346-SUMIF($C$4:$AP$4,"&lt;"&amp;AN$4,$C346:$AP346)))</f>
        <v/>
      </c>
      <c r="AP346" s="29">
        <f>ROUND(AN346-AO346,2)</f>
        <v/>
      </c>
      <c r="AQ346" s="29">
        <f>'Debt Payoff'!$C$19-(D346+I346+N346+S346+X346+AC346+AH346+AM346)</f>
        <v/>
      </c>
      <c r="AR346" s="29">
        <f>G346+L346+Q346+V346+AA346+AF346+AK346+AP346</f>
        <v/>
      </c>
      <c r="AS346" s="29">
        <f>D346+F346+I346+K346+N346+P346+S346+U346+X346+Z346+AC346+AE346+AH346+AJ346+AM346+AO346</f>
        <v/>
      </c>
      <c r="AT346" s="29">
        <f>(C346+H346+M346+R346+W346+AB346+AG346+AL346)-AR345</f>
        <v/>
      </c>
    </row>
    <row r="347">
      <c r="B347" t="n">
        <v>342</v>
      </c>
      <c r="C347" s="29">
        <f>N(G346)*(1+N('Debt Payoff'!$D$7)/12)</f>
        <v/>
      </c>
      <c r="D347" s="29">
        <f>MIN(C347,N('Debt Payoff'!$E$7))</f>
        <v/>
      </c>
      <c r="E347" s="29">
        <f>C347-D347</f>
        <v/>
      </c>
      <c r="F347" s="29">
        <f>MAX(0,MIN(E347,$AQ347-SUMIF($C$4:$AP$4,"&lt;"&amp;E$4,$C347:$AP347)))</f>
        <v/>
      </c>
      <c r="G347" s="29">
        <f>ROUND(E347-F347,2)</f>
        <v/>
      </c>
      <c r="H347" s="29">
        <f>N(L346)*(1+N('Debt Payoff'!$D$8)/12)</f>
        <v/>
      </c>
      <c r="I347" s="29">
        <f>MIN(H347,N('Debt Payoff'!$E$8))</f>
        <v/>
      </c>
      <c r="J347" s="29">
        <f>H347-I347</f>
        <v/>
      </c>
      <c r="K347" s="29">
        <f>MAX(0,MIN(J347,$AQ347-SUMIF($C$4:$AP$4,"&lt;"&amp;J$4,$C347:$AP347)))</f>
        <v/>
      </c>
      <c r="L347" s="29">
        <f>ROUND(J347-K347,2)</f>
        <v/>
      </c>
      <c r="M347" s="29">
        <f>N(Q346)*(1+N('Debt Payoff'!$D$9)/12)</f>
        <v/>
      </c>
      <c r="N347" s="29">
        <f>MIN(M347,N('Debt Payoff'!$E$9))</f>
        <v/>
      </c>
      <c r="O347" s="29">
        <f>M347-N347</f>
        <v/>
      </c>
      <c r="P347" s="29">
        <f>MAX(0,MIN(O347,$AQ347-SUMIF($C$4:$AP$4,"&lt;"&amp;O$4,$C347:$AP347)))</f>
        <v/>
      </c>
      <c r="Q347" s="29">
        <f>ROUND(O347-P347,2)</f>
        <v/>
      </c>
      <c r="R347" s="29">
        <f>N(V346)*(1+N('Debt Payoff'!$D$10)/12)</f>
        <v/>
      </c>
      <c r="S347" s="29">
        <f>MIN(R347,N('Debt Payoff'!$E$10))</f>
        <v/>
      </c>
      <c r="T347" s="29">
        <f>R347-S347</f>
        <v/>
      </c>
      <c r="U347" s="29">
        <f>MAX(0,MIN(T347,$AQ347-SUMIF($C$4:$AP$4,"&lt;"&amp;T$4,$C347:$AP347)))</f>
        <v/>
      </c>
      <c r="V347" s="29">
        <f>ROUND(T347-U347,2)</f>
        <v/>
      </c>
      <c r="W347" s="29">
        <f>N(AA346)*(1+N('Debt Payoff'!$D$11)/12)</f>
        <v/>
      </c>
      <c r="X347" s="29">
        <f>MIN(W347,N('Debt Payoff'!$E$11))</f>
        <v/>
      </c>
      <c r="Y347" s="29">
        <f>W347-X347</f>
        <v/>
      </c>
      <c r="Z347" s="29">
        <f>MAX(0,MIN(Y347,$AQ347-SUMIF($C$4:$AP$4,"&lt;"&amp;Y$4,$C347:$AP347)))</f>
        <v/>
      </c>
      <c r="AA347" s="29">
        <f>ROUND(Y347-Z347,2)</f>
        <v/>
      </c>
      <c r="AB347" s="29">
        <f>N(AF346)*(1+N('Debt Payoff'!$D$12)/12)</f>
        <v/>
      </c>
      <c r="AC347" s="29">
        <f>MIN(AB347,N('Debt Payoff'!$E$12))</f>
        <v/>
      </c>
      <c r="AD347" s="29">
        <f>AB347-AC347</f>
        <v/>
      </c>
      <c r="AE347" s="29">
        <f>MAX(0,MIN(AD347,$AQ347-SUMIF($C$4:$AP$4,"&lt;"&amp;AD$4,$C347:$AP347)))</f>
        <v/>
      </c>
      <c r="AF347" s="29">
        <f>ROUND(AD347-AE347,2)</f>
        <v/>
      </c>
      <c r="AG347" s="29">
        <f>N(AK346)*(1+N('Debt Payoff'!$D$13)/12)</f>
        <v/>
      </c>
      <c r="AH347" s="29">
        <f>MIN(AG347,N('Debt Payoff'!$E$13))</f>
        <v/>
      </c>
      <c r="AI347" s="29">
        <f>AG347-AH347</f>
        <v/>
      </c>
      <c r="AJ347" s="29">
        <f>MAX(0,MIN(AI347,$AQ347-SUMIF($C$4:$AP$4,"&lt;"&amp;AI$4,$C347:$AP347)))</f>
        <v/>
      </c>
      <c r="AK347" s="29">
        <f>ROUND(AI347-AJ347,2)</f>
        <v/>
      </c>
      <c r="AL347" s="29">
        <f>N(AP346)*(1+N('Debt Payoff'!$D$14)/12)</f>
        <v/>
      </c>
      <c r="AM347" s="29">
        <f>MIN(AL347,N('Debt Payoff'!$E$14))</f>
        <v/>
      </c>
      <c r="AN347" s="29">
        <f>AL347-AM347</f>
        <v/>
      </c>
      <c r="AO347" s="29">
        <f>MAX(0,MIN(AN347,$AQ347-SUMIF($C$4:$AP$4,"&lt;"&amp;AN$4,$C347:$AP347)))</f>
        <v/>
      </c>
      <c r="AP347" s="29">
        <f>ROUND(AN347-AO347,2)</f>
        <v/>
      </c>
      <c r="AQ347" s="29">
        <f>'Debt Payoff'!$C$19-(D347+I347+N347+S347+X347+AC347+AH347+AM347)</f>
        <v/>
      </c>
      <c r="AR347" s="29">
        <f>G347+L347+Q347+V347+AA347+AF347+AK347+AP347</f>
        <v/>
      </c>
      <c r="AS347" s="29">
        <f>D347+F347+I347+K347+N347+P347+S347+U347+X347+Z347+AC347+AE347+AH347+AJ347+AM347+AO347</f>
        <v/>
      </c>
      <c r="AT347" s="29">
        <f>(C347+H347+M347+R347+W347+AB347+AG347+AL347)-AR346</f>
        <v/>
      </c>
    </row>
    <row r="348">
      <c r="B348" t="n">
        <v>343</v>
      </c>
      <c r="C348" s="29">
        <f>N(G347)*(1+N('Debt Payoff'!$D$7)/12)</f>
        <v/>
      </c>
      <c r="D348" s="29">
        <f>MIN(C348,N('Debt Payoff'!$E$7))</f>
        <v/>
      </c>
      <c r="E348" s="29">
        <f>C348-D348</f>
        <v/>
      </c>
      <c r="F348" s="29">
        <f>MAX(0,MIN(E348,$AQ348-SUMIF($C$4:$AP$4,"&lt;"&amp;E$4,$C348:$AP348)))</f>
        <v/>
      </c>
      <c r="G348" s="29">
        <f>ROUND(E348-F348,2)</f>
        <v/>
      </c>
      <c r="H348" s="29">
        <f>N(L347)*(1+N('Debt Payoff'!$D$8)/12)</f>
        <v/>
      </c>
      <c r="I348" s="29">
        <f>MIN(H348,N('Debt Payoff'!$E$8))</f>
        <v/>
      </c>
      <c r="J348" s="29">
        <f>H348-I348</f>
        <v/>
      </c>
      <c r="K348" s="29">
        <f>MAX(0,MIN(J348,$AQ348-SUMIF($C$4:$AP$4,"&lt;"&amp;J$4,$C348:$AP348)))</f>
        <v/>
      </c>
      <c r="L348" s="29">
        <f>ROUND(J348-K348,2)</f>
        <v/>
      </c>
      <c r="M348" s="29">
        <f>N(Q347)*(1+N('Debt Payoff'!$D$9)/12)</f>
        <v/>
      </c>
      <c r="N348" s="29">
        <f>MIN(M348,N('Debt Payoff'!$E$9))</f>
        <v/>
      </c>
      <c r="O348" s="29">
        <f>M348-N348</f>
        <v/>
      </c>
      <c r="P348" s="29">
        <f>MAX(0,MIN(O348,$AQ348-SUMIF($C$4:$AP$4,"&lt;"&amp;O$4,$C348:$AP348)))</f>
        <v/>
      </c>
      <c r="Q348" s="29">
        <f>ROUND(O348-P348,2)</f>
        <v/>
      </c>
      <c r="R348" s="29">
        <f>N(V347)*(1+N('Debt Payoff'!$D$10)/12)</f>
        <v/>
      </c>
      <c r="S348" s="29">
        <f>MIN(R348,N('Debt Payoff'!$E$10))</f>
        <v/>
      </c>
      <c r="T348" s="29">
        <f>R348-S348</f>
        <v/>
      </c>
      <c r="U348" s="29">
        <f>MAX(0,MIN(T348,$AQ348-SUMIF($C$4:$AP$4,"&lt;"&amp;T$4,$C348:$AP348)))</f>
        <v/>
      </c>
      <c r="V348" s="29">
        <f>ROUND(T348-U348,2)</f>
        <v/>
      </c>
      <c r="W348" s="29">
        <f>N(AA347)*(1+N('Debt Payoff'!$D$11)/12)</f>
        <v/>
      </c>
      <c r="X348" s="29">
        <f>MIN(W348,N('Debt Payoff'!$E$11))</f>
        <v/>
      </c>
      <c r="Y348" s="29">
        <f>W348-X348</f>
        <v/>
      </c>
      <c r="Z348" s="29">
        <f>MAX(0,MIN(Y348,$AQ348-SUMIF($C$4:$AP$4,"&lt;"&amp;Y$4,$C348:$AP348)))</f>
        <v/>
      </c>
      <c r="AA348" s="29">
        <f>ROUND(Y348-Z348,2)</f>
        <v/>
      </c>
      <c r="AB348" s="29">
        <f>N(AF347)*(1+N('Debt Payoff'!$D$12)/12)</f>
        <v/>
      </c>
      <c r="AC348" s="29">
        <f>MIN(AB348,N('Debt Payoff'!$E$12))</f>
        <v/>
      </c>
      <c r="AD348" s="29">
        <f>AB348-AC348</f>
        <v/>
      </c>
      <c r="AE348" s="29">
        <f>MAX(0,MIN(AD348,$AQ348-SUMIF($C$4:$AP$4,"&lt;"&amp;AD$4,$C348:$AP348)))</f>
        <v/>
      </c>
      <c r="AF348" s="29">
        <f>ROUND(AD348-AE348,2)</f>
        <v/>
      </c>
      <c r="AG348" s="29">
        <f>N(AK347)*(1+N('Debt Payoff'!$D$13)/12)</f>
        <v/>
      </c>
      <c r="AH348" s="29">
        <f>MIN(AG348,N('Debt Payoff'!$E$13))</f>
        <v/>
      </c>
      <c r="AI348" s="29">
        <f>AG348-AH348</f>
        <v/>
      </c>
      <c r="AJ348" s="29">
        <f>MAX(0,MIN(AI348,$AQ348-SUMIF($C$4:$AP$4,"&lt;"&amp;AI$4,$C348:$AP348)))</f>
        <v/>
      </c>
      <c r="AK348" s="29">
        <f>ROUND(AI348-AJ348,2)</f>
        <v/>
      </c>
      <c r="AL348" s="29">
        <f>N(AP347)*(1+N('Debt Payoff'!$D$14)/12)</f>
        <v/>
      </c>
      <c r="AM348" s="29">
        <f>MIN(AL348,N('Debt Payoff'!$E$14))</f>
        <v/>
      </c>
      <c r="AN348" s="29">
        <f>AL348-AM348</f>
        <v/>
      </c>
      <c r="AO348" s="29">
        <f>MAX(0,MIN(AN348,$AQ348-SUMIF($C$4:$AP$4,"&lt;"&amp;AN$4,$C348:$AP348)))</f>
        <v/>
      </c>
      <c r="AP348" s="29">
        <f>ROUND(AN348-AO348,2)</f>
        <v/>
      </c>
      <c r="AQ348" s="29">
        <f>'Debt Payoff'!$C$19-(D348+I348+N348+S348+X348+AC348+AH348+AM348)</f>
        <v/>
      </c>
      <c r="AR348" s="29">
        <f>G348+L348+Q348+V348+AA348+AF348+AK348+AP348</f>
        <v/>
      </c>
      <c r="AS348" s="29">
        <f>D348+F348+I348+K348+N348+P348+S348+U348+X348+Z348+AC348+AE348+AH348+AJ348+AM348+AO348</f>
        <v/>
      </c>
      <c r="AT348" s="29">
        <f>(C348+H348+M348+R348+W348+AB348+AG348+AL348)-AR347</f>
        <v/>
      </c>
    </row>
    <row r="349">
      <c r="B349" t="n">
        <v>344</v>
      </c>
      <c r="C349" s="29">
        <f>N(G348)*(1+N('Debt Payoff'!$D$7)/12)</f>
        <v/>
      </c>
      <c r="D349" s="29">
        <f>MIN(C349,N('Debt Payoff'!$E$7))</f>
        <v/>
      </c>
      <c r="E349" s="29">
        <f>C349-D349</f>
        <v/>
      </c>
      <c r="F349" s="29">
        <f>MAX(0,MIN(E349,$AQ349-SUMIF($C$4:$AP$4,"&lt;"&amp;E$4,$C349:$AP349)))</f>
        <v/>
      </c>
      <c r="G349" s="29">
        <f>ROUND(E349-F349,2)</f>
        <v/>
      </c>
      <c r="H349" s="29">
        <f>N(L348)*(1+N('Debt Payoff'!$D$8)/12)</f>
        <v/>
      </c>
      <c r="I349" s="29">
        <f>MIN(H349,N('Debt Payoff'!$E$8))</f>
        <v/>
      </c>
      <c r="J349" s="29">
        <f>H349-I349</f>
        <v/>
      </c>
      <c r="K349" s="29">
        <f>MAX(0,MIN(J349,$AQ349-SUMIF($C$4:$AP$4,"&lt;"&amp;J$4,$C349:$AP349)))</f>
        <v/>
      </c>
      <c r="L349" s="29">
        <f>ROUND(J349-K349,2)</f>
        <v/>
      </c>
      <c r="M349" s="29">
        <f>N(Q348)*(1+N('Debt Payoff'!$D$9)/12)</f>
        <v/>
      </c>
      <c r="N349" s="29">
        <f>MIN(M349,N('Debt Payoff'!$E$9))</f>
        <v/>
      </c>
      <c r="O349" s="29">
        <f>M349-N349</f>
        <v/>
      </c>
      <c r="P349" s="29">
        <f>MAX(0,MIN(O349,$AQ349-SUMIF($C$4:$AP$4,"&lt;"&amp;O$4,$C349:$AP349)))</f>
        <v/>
      </c>
      <c r="Q349" s="29">
        <f>ROUND(O349-P349,2)</f>
        <v/>
      </c>
      <c r="R349" s="29">
        <f>N(V348)*(1+N('Debt Payoff'!$D$10)/12)</f>
        <v/>
      </c>
      <c r="S349" s="29">
        <f>MIN(R349,N('Debt Payoff'!$E$10))</f>
        <v/>
      </c>
      <c r="T349" s="29">
        <f>R349-S349</f>
        <v/>
      </c>
      <c r="U349" s="29">
        <f>MAX(0,MIN(T349,$AQ349-SUMIF($C$4:$AP$4,"&lt;"&amp;T$4,$C349:$AP349)))</f>
        <v/>
      </c>
      <c r="V349" s="29">
        <f>ROUND(T349-U349,2)</f>
        <v/>
      </c>
      <c r="W349" s="29">
        <f>N(AA348)*(1+N('Debt Payoff'!$D$11)/12)</f>
        <v/>
      </c>
      <c r="X349" s="29">
        <f>MIN(W349,N('Debt Payoff'!$E$11))</f>
        <v/>
      </c>
      <c r="Y349" s="29">
        <f>W349-X349</f>
        <v/>
      </c>
      <c r="Z349" s="29">
        <f>MAX(0,MIN(Y349,$AQ349-SUMIF($C$4:$AP$4,"&lt;"&amp;Y$4,$C349:$AP349)))</f>
        <v/>
      </c>
      <c r="AA349" s="29">
        <f>ROUND(Y349-Z349,2)</f>
        <v/>
      </c>
      <c r="AB349" s="29">
        <f>N(AF348)*(1+N('Debt Payoff'!$D$12)/12)</f>
        <v/>
      </c>
      <c r="AC349" s="29">
        <f>MIN(AB349,N('Debt Payoff'!$E$12))</f>
        <v/>
      </c>
      <c r="AD349" s="29">
        <f>AB349-AC349</f>
        <v/>
      </c>
      <c r="AE349" s="29">
        <f>MAX(0,MIN(AD349,$AQ349-SUMIF($C$4:$AP$4,"&lt;"&amp;AD$4,$C349:$AP349)))</f>
        <v/>
      </c>
      <c r="AF349" s="29">
        <f>ROUND(AD349-AE349,2)</f>
        <v/>
      </c>
      <c r="AG349" s="29">
        <f>N(AK348)*(1+N('Debt Payoff'!$D$13)/12)</f>
        <v/>
      </c>
      <c r="AH349" s="29">
        <f>MIN(AG349,N('Debt Payoff'!$E$13))</f>
        <v/>
      </c>
      <c r="AI349" s="29">
        <f>AG349-AH349</f>
        <v/>
      </c>
      <c r="AJ349" s="29">
        <f>MAX(0,MIN(AI349,$AQ349-SUMIF($C$4:$AP$4,"&lt;"&amp;AI$4,$C349:$AP349)))</f>
        <v/>
      </c>
      <c r="AK349" s="29">
        <f>ROUND(AI349-AJ349,2)</f>
        <v/>
      </c>
      <c r="AL349" s="29">
        <f>N(AP348)*(1+N('Debt Payoff'!$D$14)/12)</f>
        <v/>
      </c>
      <c r="AM349" s="29">
        <f>MIN(AL349,N('Debt Payoff'!$E$14))</f>
        <v/>
      </c>
      <c r="AN349" s="29">
        <f>AL349-AM349</f>
        <v/>
      </c>
      <c r="AO349" s="29">
        <f>MAX(0,MIN(AN349,$AQ349-SUMIF($C$4:$AP$4,"&lt;"&amp;AN$4,$C349:$AP349)))</f>
        <v/>
      </c>
      <c r="AP349" s="29">
        <f>ROUND(AN349-AO349,2)</f>
        <v/>
      </c>
      <c r="AQ349" s="29">
        <f>'Debt Payoff'!$C$19-(D349+I349+N349+S349+X349+AC349+AH349+AM349)</f>
        <v/>
      </c>
      <c r="AR349" s="29">
        <f>G349+L349+Q349+V349+AA349+AF349+AK349+AP349</f>
        <v/>
      </c>
      <c r="AS349" s="29">
        <f>D349+F349+I349+K349+N349+P349+S349+U349+X349+Z349+AC349+AE349+AH349+AJ349+AM349+AO349</f>
        <v/>
      </c>
      <c r="AT349" s="29">
        <f>(C349+H349+M349+R349+W349+AB349+AG349+AL349)-AR348</f>
        <v/>
      </c>
    </row>
    <row r="350">
      <c r="B350" t="n">
        <v>345</v>
      </c>
      <c r="C350" s="29">
        <f>N(G349)*(1+N('Debt Payoff'!$D$7)/12)</f>
        <v/>
      </c>
      <c r="D350" s="29">
        <f>MIN(C350,N('Debt Payoff'!$E$7))</f>
        <v/>
      </c>
      <c r="E350" s="29">
        <f>C350-D350</f>
        <v/>
      </c>
      <c r="F350" s="29">
        <f>MAX(0,MIN(E350,$AQ350-SUMIF($C$4:$AP$4,"&lt;"&amp;E$4,$C350:$AP350)))</f>
        <v/>
      </c>
      <c r="G350" s="29">
        <f>ROUND(E350-F350,2)</f>
        <v/>
      </c>
      <c r="H350" s="29">
        <f>N(L349)*(1+N('Debt Payoff'!$D$8)/12)</f>
        <v/>
      </c>
      <c r="I350" s="29">
        <f>MIN(H350,N('Debt Payoff'!$E$8))</f>
        <v/>
      </c>
      <c r="J350" s="29">
        <f>H350-I350</f>
        <v/>
      </c>
      <c r="K350" s="29">
        <f>MAX(0,MIN(J350,$AQ350-SUMIF($C$4:$AP$4,"&lt;"&amp;J$4,$C350:$AP350)))</f>
        <v/>
      </c>
      <c r="L350" s="29">
        <f>ROUND(J350-K350,2)</f>
        <v/>
      </c>
      <c r="M350" s="29">
        <f>N(Q349)*(1+N('Debt Payoff'!$D$9)/12)</f>
        <v/>
      </c>
      <c r="N350" s="29">
        <f>MIN(M350,N('Debt Payoff'!$E$9))</f>
        <v/>
      </c>
      <c r="O350" s="29">
        <f>M350-N350</f>
        <v/>
      </c>
      <c r="P350" s="29">
        <f>MAX(0,MIN(O350,$AQ350-SUMIF($C$4:$AP$4,"&lt;"&amp;O$4,$C350:$AP350)))</f>
        <v/>
      </c>
      <c r="Q350" s="29">
        <f>ROUND(O350-P350,2)</f>
        <v/>
      </c>
      <c r="R350" s="29">
        <f>N(V349)*(1+N('Debt Payoff'!$D$10)/12)</f>
        <v/>
      </c>
      <c r="S350" s="29">
        <f>MIN(R350,N('Debt Payoff'!$E$10))</f>
        <v/>
      </c>
      <c r="T350" s="29">
        <f>R350-S350</f>
        <v/>
      </c>
      <c r="U350" s="29">
        <f>MAX(0,MIN(T350,$AQ350-SUMIF($C$4:$AP$4,"&lt;"&amp;T$4,$C350:$AP350)))</f>
        <v/>
      </c>
      <c r="V350" s="29">
        <f>ROUND(T350-U350,2)</f>
        <v/>
      </c>
      <c r="W350" s="29">
        <f>N(AA349)*(1+N('Debt Payoff'!$D$11)/12)</f>
        <v/>
      </c>
      <c r="X350" s="29">
        <f>MIN(W350,N('Debt Payoff'!$E$11))</f>
        <v/>
      </c>
      <c r="Y350" s="29">
        <f>W350-X350</f>
        <v/>
      </c>
      <c r="Z350" s="29">
        <f>MAX(0,MIN(Y350,$AQ350-SUMIF($C$4:$AP$4,"&lt;"&amp;Y$4,$C350:$AP350)))</f>
        <v/>
      </c>
      <c r="AA350" s="29">
        <f>ROUND(Y350-Z350,2)</f>
        <v/>
      </c>
      <c r="AB350" s="29">
        <f>N(AF349)*(1+N('Debt Payoff'!$D$12)/12)</f>
        <v/>
      </c>
      <c r="AC350" s="29">
        <f>MIN(AB350,N('Debt Payoff'!$E$12))</f>
        <v/>
      </c>
      <c r="AD350" s="29">
        <f>AB350-AC350</f>
        <v/>
      </c>
      <c r="AE350" s="29">
        <f>MAX(0,MIN(AD350,$AQ350-SUMIF($C$4:$AP$4,"&lt;"&amp;AD$4,$C350:$AP350)))</f>
        <v/>
      </c>
      <c r="AF350" s="29">
        <f>ROUND(AD350-AE350,2)</f>
        <v/>
      </c>
      <c r="AG350" s="29">
        <f>N(AK349)*(1+N('Debt Payoff'!$D$13)/12)</f>
        <v/>
      </c>
      <c r="AH350" s="29">
        <f>MIN(AG350,N('Debt Payoff'!$E$13))</f>
        <v/>
      </c>
      <c r="AI350" s="29">
        <f>AG350-AH350</f>
        <v/>
      </c>
      <c r="AJ350" s="29">
        <f>MAX(0,MIN(AI350,$AQ350-SUMIF($C$4:$AP$4,"&lt;"&amp;AI$4,$C350:$AP350)))</f>
        <v/>
      </c>
      <c r="AK350" s="29">
        <f>ROUND(AI350-AJ350,2)</f>
        <v/>
      </c>
      <c r="AL350" s="29">
        <f>N(AP349)*(1+N('Debt Payoff'!$D$14)/12)</f>
        <v/>
      </c>
      <c r="AM350" s="29">
        <f>MIN(AL350,N('Debt Payoff'!$E$14))</f>
        <v/>
      </c>
      <c r="AN350" s="29">
        <f>AL350-AM350</f>
        <v/>
      </c>
      <c r="AO350" s="29">
        <f>MAX(0,MIN(AN350,$AQ350-SUMIF($C$4:$AP$4,"&lt;"&amp;AN$4,$C350:$AP350)))</f>
        <v/>
      </c>
      <c r="AP350" s="29">
        <f>ROUND(AN350-AO350,2)</f>
        <v/>
      </c>
      <c r="AQ350" s="29">
        <f>'Debt Payoff'!$C$19-(D350+I350+N350+S350+X350+AC350+AH350+AM350)</f>
        <v/>
      </c>
      <c r="AR350" s="29">
        <f>G350+L350+Q350+V350+AA350+AF350+AK350+AP350</f>
        <v/>
      </c>
      <c r="AS350" s="29">
        <f>D350+F350+I350+K350+N350+P350+S350+U350+X350+Z350+AC350+AE350+AH350+AJ350+AM350+AO350</f>
        <v/>
      </c>
      <c r="AT350" s="29">
        <f>(C350+H350+M350+R350+W350+AB350+AG350+AL350)-AR349</f>
        <v/>
      </c>
    </row>
    <row r="351">
      <c r="B351" t="n">
        <v>346</v>
      </c>
      <c r="C351" s="29">
        <f>N(G350)*(1+N('Debt Payoff'!$D$7)/12)</f>
        <v/>
      </c>
      <c r="D351" s="29">
        <f>MIN(C351,N('Debt Payoff'!$E$7))</f>
        <v/>
      </c>
      <c r="E351" s="29">
        <f>C351-D351</f>
        <v/>
      </c>
      <c r="F351" s="29">
        <f>MAX(0,MIN(E351,$AQ351-SUMIF($C$4:$AP$4,"&lt;"&amp;E$4,$C351:$AP351)))</f>
        <v/>
      </c>
      <c r="G351" s="29">
        <f>ROUND(E351-F351,2)</f>
        <v/>
      </c>
      <c r="H351" s="29">
        <f>N(L350)*(1+N('Debt Payoff'!$D$8)/12)</f>
        <v/>
      </c>
      <c r="I351" s="29">
        <f>MIN(H351,N('Debt Payoff'!$E$8))</f>
        <v/>
      </c>
      <c r="J351" s="29">
        <f>H351-I351</f>
        <v/>
      </c>
      <c r="K351" s="29">
        <f>MAX(0,MIN(J351,$AQ351-SUMIF($C$4:$AP$4,"&lt;"&amp;J$4,$C351:$AP351)))</f>
        <v/>
      </c>
      <c r="L351" s="29">
        <f>ROUND(J351-K351,2)</f>
        <v/>
      </c>
      <c r="M351" s="29">
        <f>N(Q350)*(1+N('Debt Payoff'!$D$9)/12)</f>
        <v/>
      </c>
      <c r="N351" s="29">
        <f>MIN(M351,N('Debt Payoff'!$E$9))</f>
        <v/>
      </c>
      <c r="O351" s="29">
        <f>M351-N351</f>
        <v/>
      </c>
      <c r="P351" s="29">
        <f>MAX(0,MIN(O351,$AQ351-SUMIF($C$4:$AP$4,"&lt;"&amp;O$4,$C351:$AP351)))</f>
        <v/>
      </c>
      <c r="Q351" s="29">
        <f>ROUND(O351-P351,2)</f>
        <v/>
      </c>
      <c r="R351" s="29">
        <f>N(V350)*(1+N('Debt Payoff'!$D$10)/12)</f>
        <v/>
      </c>
      <c r="S351" s="29">
        <f>MIN(R351,N('Debt Payoff'!$E$10))</f>
        <v/>
      </c>
      <c r="T351" s="29">
        <f>R351-S351</f>
        <v/>
      </c>
      <c r="U351" s="29">
        <f>MAX(0,MIN(T351,$AQ351-SUMIF($C$4:$AP$4,"&lt;"&amp;T$4,$C351:$AP351)))</f>
        <v/>
      </c>
      <c r="V351" s="29">
        <f>ROUND(T351-U351,2)</f>
        <v/>
      </c>
      <c r="W351" s="29">
        <f>N(AA350)*(1+N('Debt Payoff'!$D$11)/12)</f>
        <v/>
      </c>
      <c r="X351" s="29">
        <f>MIN(W351,N('Debt Payoff'!$E$11))</f>
        <v/>
      </c>
      <c r="Y351" s="29">
        <f>W351-X351</f>
        <v/>
      </c>
      <c r="Z351" s="29">
        <f>MAX(0,MIN(Y351,$AQ351-SUMIF($C$4:$AP$4,"&lt;"&amp;Y$4,$C351:$AP351)))</f>
        <v/>
      </c>
      <c r="AA351" s="29">
        <f>ROUND(Y351-Z351,2)</f>
        <v/>
      </c>
      <c r="AB351" s="29">
        <f>N(AF350)*(1+N('Debt Payoff'!$D$12)/12)</f>
        <v/>
      </c>
      <c r="AC351" s="29">
        <f>MIN(AB351,N('Debt Payoff'!$E$12))</f>
        <v/>
      </c>
      <c r="AD351" s="29">
        <f>AB351-AC351</f>
        <v/>
      </c>
      <c r="AE351" s="29">
        <f>MAX(0,MIN(AD351,$AQ351-SUMIF($C$4:$AP$4,"&lt;"&amp;AD$4,$C351:$AP351)))</f>
        <v/>
      </c>
      <c r="AF351" s="29">
        <f>ROUND(AD351-AE351,2)</f>
        <v/>
      </c>
      <c r="AG351" s="29">
        <f>N(AK350)*(1+N('Debt Payoff'!$D$13)/12)</f>
        <v/>
      </c>
      <c r="AH351" s="29">
        <f>MIN(AG351,N('Debt Payoff'!$E$13))</f>
        <v/>
      </c>
      <c r="AI351" s="29">
        <f>AG351-AH351</f>
        <v/>
      </c>
      <c r="AJ351" s="29">
        <f>MAX(0,MIN(AI351,$AQ351-SUMIF($C$4:$AP$4,"&lt;"&amp;AI$4,$C351:$AP351)))</f>
        <v/>
      </c>
      <c r="AK351" s="29">
        <f>ROUND(AI351-AJ351,2)</f>
        <v/>
      </c>
      <c r="AL351" s="29">
        <f>N(AP350)*(1+N('Debt Payoff'!$D$14)/12)</f>
        <v/>
      </c>
      <c r="AM351" s="29">
        <f>MIN(AL351,N('Debt Payoff'!$E$14))</f>
        <v/>
      </c>
      <c r="AN351" s="29">
        <f>AL351-AM351</f>
        <v/>
      </c>
      <c r="AO351" s="29">
        <f>MAX(0,MIN(AN351,$AQ351-SUMIF($C$4:$AP$4,"&lt;"&amp;AN$4,$C351:$AP351)))</f>
        <v/>
      </c>
      <c r="AP351" s="29">
        <f>ROUND(AN351-AO351,2)</f>
        <v/>
      </c>
      <c r="AQ351" s="29">
        <f>'Debt Payoff'!$C$19-(D351+I351+N351+S351+X351+AC351+AH351+AM351)</f>
        <v/>
      </c>
      <c r="AR351" s="29">
        <f>G351+L351+Q351+V351+AA351+AF351+AK351+AP351</f>
        <v/>
      </c>
      <c r="AS351" s="29">
        <f>D351+F351+I351+K351+N351+P351+S351+U351+X351+Z351+AC351+AE351+AH351+AJ351+AM351+AO351</f>
        <v/>
      </c>
      <c r="AT351" s="29">
        <f>(C351+H351+M351+R351+W351+AB351+AG351+AL351)-AR350</f>
        <v/>
      </c>
    </row>
    <row r="352">
      <c r="B352" t="n">
        <v>347</v>
      </c>
      <c r="C352" s="29">
        <f>N(G351)*(1+N('Debt Payoff'!$D$7)/12)</f>
        <v/>
      </c>
      <c r="D352" s="29">
        <f>MIN(C352,N('Debt Payoff'!$E$7))</f>
        <v/>
      </c>
      <c r="E352" s="29">
        <f>C352-D352</f>
        <v/>
      </c>
      <c r="F352" s="29">
        <f>MAX(0,MIN(E352,$AQ352-SUMIF($C$4:$AP$4,"&lt;"&amp;E$4,$C352:$AP352)))</f>
        <v/>
      </c>
      <c r="G352" s="29">
        <f>ROUND(E352-F352,2)</f>
        <v/>
      </c>
      <c r="H352" s="29">
        <f>N(L351)*(1+N('Debt Payoff'!$D$8)/12)</f>
        <v/>
      </c>
      <c r="I352" s="29">
        <f>MIN(H352,N('Debt Payoff'!$E$8))</f>
        <v/>
      </c>
      <c r="J352" s="29">
        <f>H352-I352</f>
        <v/>
      </c>
      <c r="K352" s="29">
        <f>MAX(0,MIN(J352,$AQ352-SUMIF($C$4:$AP$4,"&lt;"&amp;J$4,$C352:$AP352)))</f>
        <v/>
      </c>
      <c r="L352" s="29">
        <f>ROUND(J352-K352,2)</f>
        <v/>
      </c>
      <c r="M352" s="29">
        <f>N(Q351)*(1+N('Debt Payoff'!$D$9)/12)</f>
        <v/>
      </c>
      <c r="N352" s="29">
        <f>MIN(M352,N('Debt Payoff'!$E$9))</f>
        <v/>
      </c>
      <c r="O352" s="29">
        <f>M352-N352</f>
        <v/>
      </c>
      <c r="P352" s="29">
        <f>MAX(0,MIN(O352,$AQ352-SUMIF($C$4:$AP$4,"&lt;"&amp;O$4,$C352:$AP352)))</f>
        <v/>
      </c>
      <c r="Q352" s="29">
        <f>ROUND(O352-P352,2)</f>
        <v/>
      </c>
      <c r="R352" s="29">
        <f>N(V351)*(1+N('Debt Payoff'!$D$10)/12)</f>
        <v/>
      </c>
      <c r="S352" s="29">
        <f>MIN(R352,N('Debt Payoff'!$E$10))</f>
        <v/>
      </c>
      <c r="T352" s="29">
        <f>R352-S352</f>
        <v/>
      </c>
      <c r="U352" s="29">
        <f>MAX(0,MIN(T352,$AQ352-SUMIF($C$4:$AP$4,"&lt;"&amp;T$4,$C352:$AP352)))</f>
        <v/>
      </c>
      <c r="V352" s="29">
        <f>ROUND(T352-U352,2)</f>
        <v/>
      </c>
      <c r="W352" s="29">
        <f>N(AA351)*(1+N('Debt Payoff'!$D$11)/12)</f>
        <v/>
      </c>
      <c r="X352" s="29">
        <f>MIN(W352,N('Debt Payoff'!$E$11))</f>
        <v/>
      </c>
      <c r="Y352" s="29">
        <f>W352-X352</f>
        <v/>
      </c>
      <c r="Z352" s="29">
        <f>MAX(0,MIN(Y352,$AQ352-SUMIF($C$4:$AP$4,"&lt;"&amp;Y$4,$C352:$AP352)))</f>
        <v/>
      </c>
      <c r="AA352" s="29">
        <f>ROUND(Y352-Z352,2)</f>
        <v/>
      </c>
      <c r="AB352" s="29">
        <f>N(AF351)*(1+N('Debt Payoff'!$D$12)/12)</f>
        <v/>
      </c>
      <c r="AC352" s="29">
        <f>MIN(AB352,N('Debt Payoff'!$E$12))</f>
        <v/>
      </c>
      <c r="AD352" s="29">
        <f>AB352-AC352</f>
        <v/>
      </c>
      <c r="AE352" s="29">
        <f>MAX(0,MIN(AD352,$AQ352-SUMIF($C$4:$AP$4,"&lt;"&amp;AD$4,$C352:$AP352)))</f>
        <v/>
      </c>
      <c r="AF352" s="29">
        <f>ROUND(AD352-AE352,2)</f>
        <v/>
      </c>
      <c r="AG352" s="29">
        <f>N(AK351)*(1+N('Debt Payoff'!$D$13)/12)</f>
        <v/>
      </c>
      <c r="AH352" s="29">
        <f>MIN(AG352,N('Debt Payoff'!$E$13))</f>
        <v/>
      </c>
      <c r="AI352" s="29">
        <f>AG352-AH352</f>
        <v/>
      </c>
      <c r="AJ352" s="29">
        <f>MAX(0,MIN(AI352,$AQ352-SUMIF($C$4:$AP$4,"&lt;"&amp;AI$4,$C352:$AP352)))</f>
        <v/>
      </c>
      <c r="AK352" s="29">
        <f>ROUND(AI352-AJ352,2)</f>
        <v/>
      </c>
      <c r="AL352" s="29">
        <f>N(AP351)*(1+N('Debt Payoff'!$D$14)/12)</f>
        <v/>
      </c>
      <c r="AM352" s="29">
        <f>MIN(AL352,N('Debt Payoff'!$E$14))</f>
        <v/>
      </c>
      <c r="AN352" s="29">
        <f>AL352-AM352</f>
        <v/>
      </c>
      <c r="AO352" s="29">
        <f>MAX(0,MIN(AN352,$AQ352-SUMIF($C$4:$AP$4,"&lt;"&amp;AN$4,$C352:$AP352)))</f>
        <v/>
      </c>
      <c r="AP352" s="29">
        <f>ROUND(AN352-AO352,2)</f>
        <v/>
      </c>
      <c r="AQ352" s="29">
        <f>'Debt Payoff'!$C$19-(D352+I352+N352+S352+X352+AC352+AH352+AM352)</f>
        <v/>
      </c>
      <c r="AR352" s="29">
        <f>G352+L352+Q352+V352+AA352+AF352+AK352+AP352</f>
        <v/>
      </c>
      <c r="AS352" s="29">
        <f>D352+F352+I352+K352+N352+P352+S352+U352+X352+Z352+AC352+AE352+AH352+AJ352+AM352+AO352</f>
        <v/>
      </c>
      <c r="AT352" s="29">
        <f>(C352+H352+M352+R352+W352+AB352+AG352+AL352)-AR351</f>
        <v/>
      </c>
    </row>
    <row r="353">
      <c r="B353" t="n">
        <v>348</v>
      </c>
      <c r="C353" s="29">
        <f>N(G352)*(1+N('Debt Payoff'!$D$7)/12)</f>
        <v/>
      </c>
      <c r="D353" s="29">
        <f>MIN(C353,N('Debt Payoff'!$E$7))</f>
        <v/>
      </c>
      <c r="E353" s="29">
        <f>C353-D353</f>
        <v/>
      </c>
      <c r="F353" s="29">
        <f>MAX(0,MIN(E353,$AQ353-SUMIF($C$4:$AP$4,"&lt;"&amp;E$4,$C353:$AP353)))</f>
        <v/>
      </c>
      <c r="G353" s="29">
        <f>ROUND(E353-F353,2)</f>
        <v/>
      </c>
      <c r="H353" s="29">
        <f>N(L352)*(1+N('Debt Payoff'!$D$8)/12)</f>
        <v/>
      </c>
      <c r="I353" s="29">
        <f>MIN(H353,N('Debt Payoff'!$E$8))</f>
        <v/>
      </c>
      <c r="J353" s="29">
        <f>H353-I353</f>
        <v/>
      </c>
      <c r="K353" s="29">
        <f>MAX(0,MIN(J353,$AQ353-SUMIF($C$4:$AP$4,"&lt;"&amp;J$4,$C353:$AP353)))</f>
        <v/>
      </c>
      <c r="L353" s="29">
        <f>ROUND(J353-K353,2)</f>
        <v/>
      </c>
      <c r="M353" s="29">
        <f>N(Q352)*(1+N('Debt Payoff'!$D$9)/12)</f>
        <v/>
      </c>
      <c r="N353" s="29">
        <f>MIN(M353,N('Debt Payoff'!$E$9))</f>
        <v/>
      </c>
      <c r="O353" s="29">
        <f>M353-N353</f>
        <v/>
      </c>
      <c r="P353" s="29">
        <f>MAX(0,MIN(O353,$AQ353-SUMIF($C$4:$AP$4,"&lt;"&amp;O$4,$C353:$AP353)))</f>
        <v/>
      </c>
      <c r="Q353" s="29">
        <f>ROUND(O353-P353,2)</f>
        <v/>
      </c>
      <c r="R353" s="29">
        <f>N(V352)*(1+N('Debt Payoff'!$D$10)/12)</f>
        <v/>
      </c>
      <c r="S353" s="29">
        <f>MIN(R353,N('Debt Payoff'!$E$10))</f>
        <v/>
      </c>
      <c r="T353" s="29">
        <f>R353-S353</f>
        <v/>
      </c>
      <c r="U353" s="29">
        <f>MAX(0,MIN(T353,$AQ353-SUMIF($C$4:$AP$4,"&lt;"&amp;T$4,$C353:$AP353)))</f>
        <v/>
      </c>
      <c r="V353" s="29">
        <f>ROUND(T353-U353,2)</f>
        <v/>
      </c>
      <c r="W353" s="29">
        <f>N(AA352)*(1+N('Debt Payoff'!$D$11)/12)</f>
        <v/>
      </c>
      <c r="X353" s="29">
        <f>MIN(W353,N('Debt Payoff'!$E$11))</f>
        <v/>
      </c>
      <c r="Y353" s="29">
        <f>W353-X353</f>
        <v/>
      </c>
      <c r="Z353" s="29">
        <f>MAX(0,MIN(Y353,$AQ353-SUMIF($C$4:$AP$4,"&lt;"&amp;Y$4,$C353:$AP353)))</f>
        <v/>
      </c>
      <c r="AA353" s="29">
        <f>ROUND(Y353-Z353,2)</f>
        <v/>
      </c>
      <c r="AB353" s="29">
        <f>N(AF352)*(1+N('Debt Payoff'!$D$12)/12)</f>
        <v/>
      </c>
      <c r="AC353" s="29">
        <f>MIN(AB353,N('Debt Payoff'!$E$12))</f>
        <v/>
      </c>
      <c r="AD353" s="29">
        <f>AB353-AC353</f>
        <v/>
      </c>
      <c r="AE353" s="29">
        <f>MAX(0,MIN(AD353,$AQ353-SUMIF($C$4:$AP$4,"&lt;"&amp;AD$4,$C353:$AP353)))</f>
        <v/>
      </c>
      <c r="AF353" s="29">
        <f>ROUND(AD353-AE353,2)</f>
        <v/>
      </c>
      <c r="AG353" s="29">
        <f>N(AK352)*(1+N('Debt Payoff'!$D$13)/12)</f>
        <v/>
      </c>
      <c r="AH353" s="29">
        <f>MIN(AG353,N('Debt Payoff'!$E$13))</f>
        <v/>
      </c>
      <c r="AI353" s="29">
        <f>AG353-AH353</f>
        <v/>
      </c>
      <c r="AJ353" s="29">
        <f>MAX(0,MIN(AI353,$AQ353-SUMIF($C$4:$AP$4,"&lt;"&amp;AI$4,$C353:$AP353)))</f>
        <v/>
      </c>
      <c r="AK353" s="29">
        <f>ROUND(AI353-AJ353,2)</f>
        <v/>
      </c>
      <c r="AL353" s="29">
        <f>N(AP352)*(1+N('Debt Payoff'!$D$14)/12)</f>
        <v/>
      </c>
      <c r="AM353" s="29">
        <f>MIN(AL353,N('Debt Payoff'!$E$14))</f>
        <v/>
      </c>
      <c r="AN353" s="29">
        <f>AL353-AM353</f>
        <v/>
      </c>
      <c r="AO353" s="29">
        <f>MAX(0,MIN(AN353,$AQ353-SUMIF($C$4:$AP$4,"&lt;"&amp;AN$4,$C353:$AP353)))</f>
        <v/>
      </c>
      <c r="AP353" s="29">
        <f>ROUND(AN353-AO353,2)</f>
        <v/>
      </c>
      <c r="AQ353" s="29">
        <f>'Debt Payoff'!$C$19-(D353+I353+N353+S353+X353+AC353+AH353+AM353)</f>
        <v/>
      </c>
      <c r="AR353" s="29">
        <f>G353+L353+Q353+V353+AA353+AF353+AK353+AP353</f>
        <v/>
      </c>
      <c r="AS353" s="29">
        <f>D353+F353+I353+K353+N353+P353+S353+U353+X353+Z353+AC353+AE353+AH353+AJ353+AM353+AO353</f>
        <v/>
      </c>
      <c r="AT353" s="29">
        <f>(C353+H353+M353+R353+W353+AB353+AG353+AL353)-AR352</f>
        <v/>
      </c>
    </row>
    <row r="354">
      <c r="B354" t="n">
        <v>349</v>
      </c>
      <c r="C354" s="29">
        <f>N(G353)*(1+N('Debt Payoff'!$D$7)/12)</f>
        <v/>
      </c>
      <c r="D354" s="29">
        <f>MIN(C354,N('Debt Payoff'!$E$7))</f>
        <v/>
      </c>
      <c r="E354" s="29">
        <f>C354-D354</f>
        <v/>
      </c>
      <c r="F354" s="29">
        <f>MAX(0,MIN(E354,$AQ354-SUMIF($C$4:$AP$4,"&lt;"&amp;E$4,$C354:$AP354)))</f>
        <v/>
      </c>
      <c r="G354" s="29">
        <f>ROUND(E354-F354,2)</f>
        <v/>
      </c>
      <c r="H354" s="29">
        <f>N(L353)*(1+N('Debt Payoff'!$D$8)/12)</f>
        <v/>
      </c>
      <c r="I354" s="29">
        <f>MIN(H354,N('Debt Payoff'!$E$8))</f>
        <v/>
      </c>
      <c r="J354" s="29">
        <f>H354-I354</f>
        <v/>
      </c>
      <c r="K354" s="29">
        <f>MAX(0,MIN(J354,$AQ354-SUMIF($C$4:$AP$4,"&lt;"&amp;J$4,$C354:$AP354)))</f>
        <v/>
      </c>
      <c r="L354" s="29">
        <f>ROUND(J354-K354,2)</f>
        <v/>
      </c>
      <c r="M354" s="29">
        <f>N(Q353)*(1+N('Debt Payoff'!$D$9)/12)</f>
        <v/>
      </c>
      <c r="N354" s="29">
        <f>MIN(M354,N('Debt Payoff'!$E$9))</f>
        <v/>
      </c>
      <c r="O354" s="29">
        <f>M354-N354</f>
        <v/>
      </c>
      <c r="P354" s="29">
        <f>MAX(0,MIN(O354,$AQ354-SUMIF($C$4:$AP$4,"&lt;"&amp;O$4,$C354:$AP354)))</f>
        <v/>
      </c>
      <c r="Q354" s="29">
        <f>ROUND(O354-P354,2)</f>
        <v/>
      </c>
      <c r="R354" s="29">
        <f>N(V353)*(1+N('Debt Payoff'!$D$10)/12)</f>
        <v/>
      </c>
      <c r="S354" s="29">
        <f>MIN(R354,N('Debt Payoff'!$E$10))</f>
        <v/>
      </c>
      <c r="T354" s="29">
        <f>R354-S354</f>
        <v/>
      </c>
      <c r="U354" s="29">
        <f>MAX(0,MIN(T354,$AQ354-SUMIF($C$4:$AP$4,"&lt;"&amp;T$4,$C354:$AP354)))</f>
        <v/>
      </c>
      <c r="V354" s="29">
        <f>ROUND(T354-U354,2)</f>
        <v/>
      </c>
      <c r="W354" s="29">
        <f>N(AA353)*(1+N('Debt Payoff'!$D$11)/12)</f>
        <v/>
      </c>
      <c r="X354" s="29">
        <f>MIN(W354,N('Debt Payoff'!$E$11))</f>
        <v/>
      </c>
      <c r="Y354" s="29">
        <f>W354-X354</f>
        <v/>
      </c>
      <c r="Z354" s="29">
        <f>MAX(0,MIN(Y354,$AQ354-SUMIF($C$4:$AP$4,"&lt;"&amp;Y$4,$C354:$AP354)))</f>
        <v/>
      </c>
      <c r="AA354" s="29">
        <f>ROUND(Y354-Z354,2)</f>
        <v/>
      </c>
      <c r="AB354" s="29">
        <f>N(AF353)*(1+N('Debt Payoff'!$D$12)/12)</f>
        <v/>
      </c>
      <c r="AC354" s="29">
        <f>MIN(AB354,N('Debt Payoff'!$E$12))</f>
        <v/>
      </c>
      <c r="AD354" s="29">
        <f>AB354-AC354</f>
        <v/>
      </c>
      <c r="AE354" s="29">
        <f>MAX(0,MIN(AD354,$AQ354-SUMIF($C$4:$AP$4,"&lt;"&amp;AD$4,$C354:$AP354)))</f>
        <v/>
      </c>
      <c r="AF354" s="29">
        <f>ROUND(AD354-AE354,2)</f>
        <v/>
      </c>
      <c r="AG354" s="29">
        <f>N(AK353)*(1+N('Debt Payoff'!$D$13)/12)</f>
        <v/>
      </c>
      <c r="AH354" s="29">
        <f>MIN(AG354,N('Debt Payoff'!$E$13))</f>
        <v/>
      </c>
      <c r="AI354" s="29">
        <f>AG354-AH354</f>
        <v/>
      </c>
      <c r="AJ354" s="29">
        <f>MAX(0,MIN(AI354,$AQ354-SUMIF($C$4:$AP$4,"&lt;"&amp;AI$4,$C354:$AP354)))</f>
        <v/>
      </c>
      <c r="AK354" s="29">
        <f>ROUND(AI354-AJ354,2)</f>
        <v/>
      </c>
      <c r="AL354" s="29">
        <f>N(AP353)*(1+N('Debt Payoff'!$D$14)/12)</f>
        <v/>
      </c>
      <c r="AM354" s="29">
        <f>MIN(AL354,N('Debt Payoff'!$E$14))</f>
        <v/>
      </c>
      <c r="AN354" s="29">
        <f>AL354-AM354</f>
        <v/>
      </c>
      <c r="AO354" s="29">
        <f>MAX(0,MIN(AN354,$AQ354-SUMIF($C$4:$AP$4,"&lt;"&amp;AN$4,$C354:$AP354)))</f>
        <v/>
      </c>
      <c r="AP354" s="29">
        <f>ROUND(AN354-AO354,2)</f>
        <v/>
      </c>
      <c r="AQ354" s="29">
        <f>'Debt Payoff'!$C$19-(D354+I354+N354+S354+X354+AC354+AH354+AM354)</f>
        <v/>
      </c>
      <c r="AR354" s="29">
        <f>G354+L354+Q354+V354+AA354+AF354+AK354+AP354</f>
        <v/>
      </c>
      <c r="AS354" s="29">
        <f>D354+F354+I354+K354+N354+P354+S354+U354+X354+Z354+AC354+AE354+AH354+AJ354+AM354+AO354</f>
        <v/>
      </c>
      <c r="AT354" s="29">
        <f>(C354+H354+M354+R354+W354+AB354+AG354+AL354)-AR353</f>
        <v/>
      </c>
    </row>
    <row r="355">
      <c r="B355" t="n">
        <v>350</v>
      </c>
      <c r="C355" s="29">
        <f>N(G354)*(1+N('Debt Payoff'!$D$7)/12)</f>
        <v/>
      </c>
      <c r="D355" s="29">
        <f>MIN(C355,N('Debt Payoff'!$E$7))</f>
        <v/>
      </c>
      <c r="E355" s="29">
        <f>C355-D355</f>
        <v/>
      </c>
      <c r="F355" s="29">
        <f>MAX(0,MIN(E355,$AQ355-SUMIF($C$4:$AP$4,"&lt;"&amp;E$4,$C355:$AP355)))</f>
        <v/>
      </c>
      <c r="G355" s="29">
        <f>ROUND(E355-F355,2)</f>
        <v/>
      </c>
      <c r="H355" s="29">
        <f>N(L354)*(1+N('Debt Payoff'!$D$8)/12)</f>
        <v/>
      </c>
      <c r="I355" s="29">
        <f>MIN(H355,N('Debt Payoff'!$E$8))</f>
        <v/>
      </c>
      <c r="J355" s="29">
        <f>H355-I355</f>
        <v/>
      </c>
      <c r="K355" s="29">
        <f>MAX(0,MIN(J355,$AQ355-SUMIF($C$4:$AP$4,"&lt;"&amp;J$4,$C355:$AP355)))</f>
        <v/>
      </c>
      <c r="L355" s="29">
        <f>ROUND(J355-K355,2)</f>
        <v/>
      </c>
      <c r="M355" s="29">
        <f>N(Q354)*(1+N('Debt Payoff'!$D$9)/12)</f>
        <v/>
      </c>
      <c r="N355" s="29">
        <f>MIN(M355,N('Debt Payoff'!$E$9))</f>
        <v/>
      </c>
      <c r="O355" s="29">
        <f>M355-N355</f>
        <v/>
      </c>
      <c r="P355" s="29">
        <f>MAX(0,MIN(O355,$AQ355-SUMIF($C$4:$AP$4,"&lt;"&amp;O$4,$C355:$AP355)))</f>
        <v/>
      </c>
      <c r="Q355" s="29">
        <f>ROUND(O355-P355,2)</f>
        <v/>
      </c>
      <c r="R355" s="29">
        <f>N(V354)*(1+N('Debt Payoff'!$D$10)/12)</f>
        <v/>
      </c>
      <c r="S355" s="29">
        <f>MIN(R355,N('Debt Payoff'!$E$10))</f>
        <v/>
      </c>
      <c r="T355" s="29">
        <f>R355-S355</f>
        <v/>
      </c>
      <c r="U355" s="29">
        <f>MAX(0,MIN(T355,$AQ355-SUMIF($C$4:$AP$4,"&lt;"&amp;T$4,$C355:$AP355)))</f>
        <v/>
      </c>
      <c r="V355" s="29">
        <f>ROUND(T355-U355,2)</f>
        <v/>
      </c>
      <c r="W355" s="29">
        <f>N(AA354)*(1+N('Debt Payoff'!$D$11)/12)</f>
        <v/>
      </c>
      <c r="X355" s="29">
        <f>MIN(W355,N('Debt Payoff'!$E$11))</f>
        <v/>
      </c>
      <c r="Y355" s="29">
        <f>W355-X355</f>
        <v/>
      </c>
      <c r="Z355" s="29">
        <f>MAX(0,MIN(Y355,$AQ355-SUMIF($C$4:$AP$4,"&lt;"&amp;Y$4,$C355:$AP355)))</f>
        <v/>
      </c>
      <c r="AA355" s="29">
        <f>ROUND(Y355-Z355,2)</f>
        <v/>
      </c>
      <c r="AB355" s="29">
        <f>N(AF354)*(1+N('Debt Payoff'!$D$12)/12)</f>
        <v/>
      </c>
      <c r="AC355" s="29">
        <f>MIN(AB355,N('Debt Payoff'!$E$12))</f>
        <v/>
      </c>
      <c r="AD355" s="29">
        <f>AB355-AC355</f>
        <v/>
      </c>
      <c r="AE355" s="29">
        <f>MAX(0,MIN(AD355,$AQ355-SUMIF($C$4:$AP$4,"&lt;"&amp;AD$4,$C355:$AP355)))</f>
        <v/>
      </c>
      <c r="AF355" s="29">
        <f>ROUND(AD355-AE355,2)</f>
        <v/>
      </c>
      <c r="AG355" s="29">
        <f>N(AK354)*(1+N('Debt Payoff'!$D$13)/12)</f>
        <v/>
      </c>
      <c r="AH355" s="29">
        <f>MIN(AG355,N('Debt Payoff'!$E$13))</f>
        <v/>
      </c>
      <c r="AI355" s="29">
        <f>AG355-AH355</f>
        <v/>
      </c>
      <c r="AJ355" s="29">
        <f>MAX(0,MIN(AI355,$AQ355-SUMIF($C$4:$AP$4,"&lt;"&amp;AI$4,$C355:$AP355)))</f>
        <v/>
      </c>
      <c r="AK355" s="29">
        <f>ROUND(AI355-AJ355,2)</f>
        <v/>
      </c>
      <c r="AL355" s="29">
        <f>N(AP354)*(1+N('Debt Payoff'!$D$14)/12)</f>
        <v/>
      </c>
      <c r="AM355" s="29">
        <f>MIN(AL355,N('Debt Payoff'!$E$14))</f>
        <v/>
      </c>
      <c r="AN355" s="29">
        <f>AL355-AM355</f>
        <v/>
      </c>
      <c r="AO355" s="29">
        <f>MAX(0,MIN(AN355,$AQ355-SUMIF($C$4:$AP$4,"&lt;"&amp;AN$4,$C355:$AP355)))</f>
        <v/>
      </c>
      <c r="AP355" s="29">
        <f>ROUND(AN355-AO355,2)</f>
        <v/>
      </c>
      <c r="AQ355" s="29">
        <f>'Debt Payoff'!$C$19-(D355+I355+N355+S355+X355+AC355+AH355+AM355)</f>
        <v/>
      </c>
      <c r="AR355" s="29">
        <f>G355+L355+Q355+V355+AA355+AF355+AK355+AP355</f>
        <v/>
      </c>
      <c r="AS355" s="29">
        <f>D355+F355+I355+K355+N355+P355+S355+U355+X355+Z355+AC355+AE355+AH355+AJ355+AM355+AO355</f>
        <v/>
      </c>
      <c r="AT355" s="29">
        <f>(C355+H355+M355+R355+W355+AB355+AG355+AL355)-AR354</f>
        <v/>
      </c>
    </row>
    <row r="356">
      <c r="B356" t="n">
        <v>351</v>
      </c>
      <c r="C356" s="29">
        <f>N(G355)*(1+N('Debt Payoff'!$D$7)/12)</f>
        <v/>
      </c>
      <c r="D356" s="29">
        <f>MIN(C356,N('Debt Payoff'!$E$7))</f>
        <v/>
      </c>
      <c r="E356" s="29">
        <f>C356-D356</f>
        <v/>
      </c>
      <c r="F356" s="29">
        <f>MAX(0,MIN(E356,$AQ356-SUMIF($C$4:$AP$4,"&lt;"&amp;E$4,$C356:$AP356)))</f>
        <v/>
      </c>
      <c r="G356" s="29">
        <f>ROUND(E356-F356,2)</f>
        <v/>
      </c>
      <c r="H356" s="29">
        <f>N(L355)*(1+N('Debt Payoff'!$D$8)/12)</f>
        <v/>
      </c>
      <c r="I356" s="29">
        <f>MIN(H356,N('Debt Payoff'!$E$8))</f>
        <v/>
      </c>
      <c r="J356" s="29">
        <f>H356-I356</f>
        <v/>
      </c>
      <c r="K356" s="29">
        <f>MAX(0,MIN(J356,$AQ356-SUMIF($C$4:$AP$4,"&lt;"&amp;J$4,$C356:$AP356)))</f>
        <v/>
      </c>
      <c r="L356" s="29">
        <f>ROUND(J356-K356,2)</f>
        <v/>
      </c>
      <c r="M356" s="29">
        <f>N(Q355)*(1+N('Debt Payoff'!$D$9)/12)</f>
        <v/>
      </c>
      <c r="N356" s="29">
        <f>MIN(M356,N('Debt Payoff'!$E$9))</f>
        <v/>
      </c>
      <c r="O356" s="29">
        <f>M356-N356</f>
        <v/>
      </c>
      <c r="P356" s="29">
        <f>MAX(0,MIN(O356,$AQ356-SUMIF($C$4:$AP$4,"&lt;"&amp;O$4,$C356:$AP356)))</f>
        <v/>
      </c>
      <c r="Q356" s="29">
        <f>ROUND(O356-P356,2)</f>
        <v/>
      </c>
      <c r="R356" s="29">
        <f>N(V355)*(1+N('Debt Payoff'!$D$10)/12)</f>
        <v/>
      </c>
      <c r="S356" s="29">
        <f>MIN(R356,N('Debt Payoff'!$E$10))</f>
        <v/>
      </c>
      <c r="T356" s="29">
        <f>R356-S356</f>
        <v/>
      </c>
      <c r="U356" s="29">
        <f>MAX(0,MIN(T356,$AQ356-SUMIF($C$4:$AP$4,"&lt;"&amp;T$4,$C356:$AP356)))</f>
        <v/>
      </c>
      <c r="V356" s="29">
        <f>ROUND(T356-U356,2)</f>
        <v/>
      </c>
      <c r="W356" s="29">
        <f>N(AA355)*(1+N('Debt Payoff'!$D$11)/12)</f>
        <v/>
      </c>
      <c r="X356" s="29">
        <f>MIN(W356,N('Debt Payoff'!$E$11))</f>
        <v/>
      </c>
      <c r="Y356" s="29">
        <f>W356-X356</f>
        <v/>
      </c>
      <c r="Z356" s="29">
        <f>MAX(0,MIN(Y356,$AQ356-SUMIF($C$4:$AP$4,"&lt;"&amp;Y$4,$C356:$AP356)))</f>
        <v/>
      </c>
      <c r="AA356" s="29">
        <f>ROUND(Y356-Z356,2)</f>
        <v/>
      </c>
      <c r="AB356" s="29">
        <f>N(AF355)*(1+N('Debt Payoff'!$D$12)/12)</f>
        <v/>
      </c>
      <c r="AC356" s="29">
        <f>MIN(AB356,N('Debt Payoff'!$E$12))</f>
        <v/>
      </c>
      <c r="AD356" s="29">
        <f>AB356-AC356</f>
        <v/>
      </c>
      <c r="AE356" s="29">
        <f>MAX(0,MIN(AD356,$AQ356-SUMIF($C$4:$AP$4,"&lt;"&amp;AD$4,$C356:$AP356)))</f>
        <v/>
      </c>
      <c r="AF356" s="29">
        <f>ROUND(AD356-AE356,2)</f>
        <v/>
      </c>
      <c r="AG356" s="29">
        <f>N(AK355)*(1+N('Debt Payoff'!$D$13)/12)</f>
        <v/>
      </c>
      <c r="AH356" s="29">
        <f>MIN(AG356,N('Debt Payoff'!$E$13))</f>
        <v/>
      </c>
      <c r="AI356" s="29">
        <f>AG356-AH356</f>
        <v/>
      </c>
      <c r="AJ356" s="29">
        <f>MAX(0,MIN(AI356,$AQ356-SUMIF($C$4:$AP$4,"&lt;"&amp;AI$4,$C356:$AP356)))</f>
        <v/>
      </c>
      <c r="AK356" s="29">
        <f>ROUND(AI356-AJ356,2)</f>
        <v/>
      </c>
      <c r="AL356" s="29">
        <f>N(AP355)*(1+N('Debt Payoff'!$D$14)/12)</f>
        <v/>
      </c>
      <c r="AM356" s="29">
        <f>MIN(AL356,N('Debt Payoff'!$E$14))</f>
        <v/>
      </c>
      <c r="AN356" s="29">
        <f>AL356-AM356</f>
        <v/>
      </c>
      <c r="AO356" s="29">
        <f>MAX(0,MIN(AN356,$AQ356-SUMIF($C$4:$AP$4,"&lt;"&amp;AN$4,$C356:$AP356)))</f>
        <v/>
      </c>
      <c r="AP356" s="29">
        <f>ROUND(AN356-AO356,2)</f>
        <v/>
      </c>
      <c r="AQ356" s="29">
        <f>'Debt Payoff'!$C$19-(D356+I356+N356+S356+X356+AC356+AH356+AM356)</f>
        <v/>
      </c>
      <c r="AR356" s="29">
        <f>G356+L356+Q356+V356+AA356+AF356+AK356+AP356</f>
        <v/>
      </c>
      <c r="AS356" s="29">
        <f>D356+F356+I356+K356+N356+P356+S356+U356+X356+Z356+AC356+AE356+AH356+AJ356+AM356+AO356</f>
        <v/>
      </c>
      <c r="AT356" s="29">
        <f>(C356+H356+M356+R356+W356+AB356+AG356+AL356)-AR355</f>
        <v/>
      </c>
    </row>
    <row r="357">
      <c r="B357" t="n">
        <v>352</v>
      </c>
      <c r="C357" s="29">
        <f>N(G356)*(1+N('Debt Payoff'!$D$7)/12)</f>
        <v/>
      </c>
      <c r="D357" s="29">
        <f>MIN(C357,N('Debt Payoff'!$E$7))</f>
        <v/>
      </c>
      <c r="E357" s="29">
        <f>C357-D357</f>
        <v/>
      </c>
      <c r="F357" s="29">
        <f>MAX(0,MIN(E357,$AQ357-SUMIF($C$4:$AP$4,"&lt;"&amp;E$4,$C357:$AP357)))</f>
        <v/>
      </c>
      <c r="G357" s="29">
        <f>ROUND(E357-F357,2)</f>
        <v/>
      </c>
      <c r="H357" s="29">
        <f>N(L356)*(1+N('Debt Payoff'!$D$8)/12)</f>
        <v/>
      </c>
      <c r="I357" s="29">
        <f>MIN(H357,N('Debt Payoff'!$E$8))</f>
        <v/>
      </c>
      <c r="J357" s="29">
        <f>H357-I357</f>
        <v/>
      </c>
      <c r="K357" s="29">
        <f>MAX(0,MIN(J357,$AQ357-SUMIF($C$4:$AP$4,"&lt;"&amp;J$4,$C357:$AP357)))</f>
        <v/>
      </c>
      <c r="L357" s="29">
        <f>ROUND(J357-K357,2)</f>
        <v/>
      </c>
      <c r="M357" s="29">
        <f>N(Q356)*(1+N('Debt Payoff'!$D$9)/12)</f>
        <v/>
      </c>
      <c r="N357" s="29">
        <f>MIN(M357,N('Debt Payoff'!$E$9))</f>
        <v/>
      </c>
      <c r="O357" s="29">
        <f>M357-N357</f>
        <v/>
      </c>
      <c r="P357" s="29">
        <f>MAX(0,MIN(O357,$AQ357-SUMIF($C$4:$AP$4,"&lt;"&amp;O$4,$C357:$AP357)))</f>
        <v/>
      </c>
      <c r="Q357" s="29">
        <f>ROUND(O357-P357,2)</f>
        <v/>
      </c>
      <c r="R357" s="29">
        <f>N(V356)*(1+N('Debt Payoff'!$D$10)/12)</f>
        <v/>
      </c>
      <c r="S357" s="29">
        <f>MIN(R357,N('Debt Payoff'!$E$10))</f>
        <v/>
      </c>
      <c r="T357" s="29">
        <f>R357-S357</f>
        <v/>
      </c>
      <c r="U357" s="29">
        <f>MAX(0,MIN(T357,$AQ357-SUMIF($C$4:$AP$4,"&lt;"&amp;T$4,$C357:$AP357)))</f>
        <v/>
      </c>
      <c r="V357" s="29">
        <f>ROUND(T357-U357,2)</f>
        <v/>
      </c>
      <c r="W357" s="29">
        <f>N(AA356)*(1+N('Debt Payoff'!$D$11)/12)</f>
        <v/>
      </c>
      <c r="X357" s="29">
        <f>MIN(W357,N('Debt Payoff'!$E$11))</f>
        <v/>
      </c>
      <c r="Y357" s="29">
        <f>W357-X357</f>
        <v/>
      </c>
      <c r="Z357" s="29">
        <f>MAX(0,MIN(Y357,$AQ357-SUMIF($C$4:$AP$4,"&lt;"&amp;Y$4,$C357:$AP357)))</f>
        <v/>
      </c>
      <c r="AA357" s="29">
        <f>ROUND(Y357-Z357,2)</f>
        <v/>
      </c>
      <c r="AB357" s="29">
        <f>N(AF356)*(1+N('Debt Payoff'!$D$12)/12)</f>
        <v/>
      </c>
      <c r="AC357" s="29">
        <f>MIN(AB357,N('Debt Payoff'!$E$12))</f>
        <v/>
      </c>
      <c r="AD357" s="29">
        <f>AB357-AC357</f>
        <v/>
      </c>
      <c r="AE357" s="29">
        <f>MAX(0,MIN(AD357,$AQ357-SUMIF($C$4:$AP$4,"&lt;"&amp;AD$4,$C357:$AP357)))</f>
        <v/>
      </c>
      <c r="AF357" s="29">
        <f>ROUND(AD357-AE357,2)</f>
        <v/>
      </c>
      <c r="AG357" s="29">
        <f>N(AK356)*(1+N('Debt Payoff'!$D$13)/12)</f>
        <v/>
      </c>
      <c r="AH357" s="29">
        <f>MIN(AG357,N('Debt Payoff'!$E$13))</f>
        <v/>
      </c>
      <c r="AI357" s="29">
        <f>AG357-AH357</f>
        <v/>
      </c>
      <c r="AJ357" s="29">
        <f>MAX(0,MIN(AI357,$AQ357-SUMIF($C$4:$AP$4,"&lt;"&amp;AI$4,$C357:$AP357)))</f>
        <v/>
      </c>
      <c r="AK357" s="29">
        <f>ROUND(AI357-AJ357,2)</f>
        <v/>
      </c>
      <c r="AL357" s="29">
        <f>N(AP356)*(1+N('Debt Payoff'!$D$14)/12)</f>
        <v/>
      </c>
      <c r="AM357" s="29">
        <f>MIN(AL357,N('Debt Payoff'!$E$14))</f>
        <v/>
      </c>
      <c r="AN357" s="29">
        <f>AL357-AM357</f>
        <v/>
      </c>
      <c r="AO357" s="29">
        <f>MAX(0,MIN(AN357,$AQ357-SUMIF($C$4:$AP$4,"&lt;"&amp;AN$4,$C357:$AP357)))</f>
        <v/>
      </c>
      <c r="AP357" s="29">
        <f>ROUND(AN357-AO357,2)</f>
        <v/>
      </c>
      <c r="AQ357" s="29">
        <f>'Debt Payoff'!$C$19-(D357+I357+N357+S357+X357+AC357+AH357+AM357)</f>
        <v/>
      </c>
      <c r="AR357" s="29">
        <f>G357+L357+Q357+V357+AA357+AF357+AK357+AP357</f>
        <v/>
      </c>
      <c r="AS357" s="29">
        <f>D357+F357+I357+K357+N357+P357+S357+U357+X357+Z357+AC357+AE357+AH357+AJ357+AM357+AO357</f>
        <v/>
      </c>
      <c r="AT357" s="29">
        <f>(C357+H357+M357+R357+W357+AB357+AG357+AL357)-AR356</f>
        <v/>
      </c>
    </row>
    <row r="358">
      <c r="B358" t="n">
        <v>353</v>
      </c>
      <c r="C358" s="29">
        <f>N(G357)*(1+N('Debt Payoff'!$D$7)/12)</f>
        <v/>
      </c>
      <c r="D358" s="29">
        <f>MIN(C358,N('Debt Payoff'!$E$7))</f>
        <v/>
      </c>
      <c r="E358" s="29">
        <f>C358-D358</f>
        <v/>
      </c>
      <c r="F358" s="29">
        <f>MAX(0,MIN(E358,$AQ358-SUMIF($C$4:$AP$4,"&lt;"&amp;E$4,$C358:$AP358)))</f>
        <v/>
      </c>
      <c r="G358" s="29">
        <f>ROUND(E358-F358,2)</f>
        <v/>
      </c>
      <c r="H358" s="29">
        <f>N(L357)*(1+N('Debt Payoff'!$D$8)/12)</f>
        <v/>
      </c>
      <c r="I358" s="29">
        <f>MIN(H358,N('Debt Payoff'!$E$8))</f>
        <v/>
      </c>
      <c r="J358" s="29">
        <f>H358-I358</f>
        <v/>
      </c>
      <c r="K358" s="29">
        <f>MAX(0,MIN(J358,$AQ358-SUMIF($C$4:$AP$4,"&lt;"&amp;J$4,$C358:$AP358)))</f>
        <v/>
      </c>
      <c r="L358" s="29">
        <f>ROUND(J358-K358,2)</f>
        <v/>
      </c>
      <c r="M358" s="29">
        <f>N(Q357)*(1+N('Debt Payoff'!$D$9)/12)</f>
        <v/>
      </c>
      <c r="N358" s="29">
        <f>MIN(M358,N('Debt Payoff'!$E$9))</f>
        <v/>
      </c>
      <c r="O358" s="29">
        <f>M358-N358</f>
        <v/>
      </c>
      <c r="P358" s="29">
        <f>MAX(0,MIN(O358,$AQ358-SUMIF($C$4:$AP$4,"&lt;"&amp;O$4,$C358:$AP358)))</f>
        <v/>
      </c>
      <c r="Q358" s="29">
        <f>ROUND(O358-P358,2)</f>
        <v/>
      </c>
      <c r="R358" s="29">
        <f>N(V357)*(1+N('Debt Payoff'!$D$10)/12)</f>
        <v/>
      </c>
      <c r="S358" s="29">
        <f>MIN(R358,N('Debt Payoff'!$E$10))</f>
        <v/>
      </c>
      <c r="T358" s="29">
        <f>R358-S358</f>
        <v/>
      </c>
      <c r="U358" s="29">
        <f>MAX(0,MIN(T358,$AQ358-SUMIF($C$4:$AP$4,"&lt;"&amp;T$4,$C358:$AP358)))</f>
        <v/>
      </c>
      <c r="V358" s="29">
        <f>ROUND(T358-U358,2)</f>
        <v/>
      </c>
      <c r="W358" s="29">
        <f>N(AA357)*(1+N('Debt Payoff'!$D$11)/12)</f>
        <v/>
      </c>
      <c r="X358" s="29">
        <f>MIN(W358,N('Debt Payoff'!$E$11))</f>
        <v/>
      </c>
      <c r="Y358" s="29">
        <f>W358-X358</f>
        <v/>
      </c>
      <c r="Z358" s="29">
        <f>MAX(0,MIN(Y358,$AQ358-SUMIF($C$4:$AP$4,"&lt;"&amp;Y$4,$C358:$AP358)))</f>
        <v/>
      </c>
      <c r="AA358" s="29">
        <f>ROUND(Y358-Z358,2)</f>
        <v/>
      </c>
      <c r="AB358" s="29">
        <f>N(AF357)*(1+N('Debt Payoff'!$D$12)/12)</f>
        <v/>
      </c>
      <c r="AC358" s="29">
        <f>MIN(AB358,N('Debt Payoff'!$E$12))</f>
        <v/>
      </c>
      <c r="AD358" s="29">
        <f>AB358-AC358</f>
        <v/>
      </c>
      <c r="AE358" s="29">
        <f>MAX(0,MIN(AD358,$AQ358-SUMIF($C$4:$AP$4,"&lt;"&amp;AD$4,$C358:$AP358)))</f>
        <v/>
      </c>
      <c r="AF358" s="29">
        <f>ROUND(AD358-AE358,2)</f>
        <v/>
      </c>
      <c r="AG358" s="29">
        <f>N(AK357)*(1+N('Debt Payoff'!$D$13)/12)</f>
        <v/>
      </c>
      <c r="AH358" s="29">
        <f>MIN(AG358,N('Debt Payoff'!$E$13))</f>
        <v/>
      </c>
      <c r="AI358" s="29">
        <f>AG358-AH358</f>
        <v/>
      </c>
      <c r="AJ358" s="29">
        <f>MAX(0,MIN(AI358,$AQ358-SUMIF($C$4:$AP$4,"&lt;"&amp;AI$4,$C358:$AP358)))</f>
        <v/>
      </c>
      <c r="AK358" s="29">
        <f>ROUND(AI358-AJ358,2)</f>
        <v/>
      </c>
      <c r="AL358" s="29">
        <f>N(AP357)*(1+N('Debt Payoff'!$D$14)/12)</f>
        <v/>
      </c>
      <c r="AM358" s="29">
        <f>MIN(AL358,N('Debt Payoff'!$E$14))</f>
        <v/>
      </c>
      <c r="AN358" s="29">
        <f>AL358-AM358</f>
        <v/>
      </c>
      <c r="AO358" s="29">
        <f>MAX(0,MIN(AN358,$AQ358-SUMIF($C$4:$AP$4,"&lt;"&amp;AN$4,$C358:$AP358)))</f>
        <v/>
      </c>
      <c r="AP358" s="29">
        <f>ROUND(AN358-AO358,2)</f>
        <v/>
      </c>
      <c r="AQ358" s="29">
        <f>'Debt Payoff'!$C$19-(D358+I358+N358+S358+X358+AC358+AH358+AM358)</f>
        <v/>
      </c>
      <c r="AR358" s="29">
        <f>G358+L358+Q358+V358+AA358+AF358+AK358+AP358</f>
        <v/>
      </c>
      <c r="AS358" s="29">
        <f>D358+F358+I358+K358+N358+P358+S358+U358+X358+Z358+AC358+AE358+AH358+AJ358+AM358+AO358</f>
        <v/>
      </c>
      <c r="AT358" s="29">
        <f>(C358+H358+M358+R358+W358+AB358+AG358+AL358)-AR357</f>
        <v/>
      </c>
    </row>
    <row r="359">
      <c r="B359" t="n">
        <v>354</v>
      </c>
      <c r="C359" s="29">
        <f>N(G358)*(1+N('Debt Payoff'!$D$7)/12)</f>
        <v/>
      </c>
      <c r="D359" s="29">
        <f>MIN(C359,N('Debt Payoff'!$E$7))</f>
        <v/>
      </c>
      <c r="E359" s="29">
        <f>C359-D359</f>
        <v/>
      </c>
      <c r="F359" s="29">
        <f>MAX(0,MIN(E359,$AQ359-SUMIF($C$4:$AP$4,"&lt;"&amp;E$4,$C359:$AP359)))</f>
        <v/>
      </c>
      <c r="G359" s="29">
        <f>ROUND(E359-F359,2)</f>
        <v/>
      </c>
      <c r="H359" s="29">
        <f>N(L358)*(1+N('Debt Payoff'!$D$8)/12)</f>
        <v/>
      </c>
      <c r="I359" s="29">
        <f>MIN(H359,N('Debt Payoff'!$E$8))</f>
        <v/>
      </c>
      <c r="J359" s="29">
        <f>H359-I359</f>
        <v/>
      </c>
      <c r="K359" s="29">
        <f>MAX(0,MIN(J359,$AQ359-SUMIF($C$4:$AP$4,"&lt;"&amp;J$4,$C359:$AP359)))</f>
        <v/>
      </c>
      <c r="L359" s="29">
        <f>ROUND(J359-K359,2)</f>
        <v/>
      </c>
      <c r="M359" s="29">
        <f>N(Q358)*(1+N('Debt Payoff'!$D$9)/12)</f>
        <v/>
      </c>
      <c r="N359" s="29">
        <f>MIN(M359,N('Debt Payoff'!$E$9))</f>
        <v/>
      </c>
      <c r="O359" s="29">
        <f>M359-N359</f>
        <v/>
      </c>
      <c r="P359" s="29">
        <f>MAX(0,MIN(O359,$AQ359-SUMIF($C$4:$AP$4,"&lt;"&amp;O$4,$C359:$AP359)))</f>
        <v/>
      </c>
      <c r="Q359" s="29">
        <f>ROUND(O359-P359,2)</f>
        <v/>
      </c>
      <c r="R359" s="29">
        <f>N(V358)*(1+N('Debt Payoff'!$D$10)/12)</f>
        <v/>
      </c>
      <c r="S359" s="29">
        <f>MIN(R359,N('Debt Payoff'!$E$10))</f>
        <v/>
      </c>
      <c r="T359" s="29">
        <f>R359-S359</f>
        <v/>
      </c>
      <c r="U359" s="29">
        <f>MAX(0,MIN(T359,$AQ359-SUMIF($C$4:$AP$4,"&lt;"&amp;T$4,$C359:$AP359)))</f>
        <v/>
      </c>
      <c r="V359" s="29">
        <f>ROUND(T359-U359,2)</f>
        <v/>
      </c>
      <c r="W359" s="29">
        <f>N(AA358)*(1+N('Debt Payoff'!$D$11)/12)</f>
        <v/>
      </c>
      <c r="X359" s="29">
        <f>MIN(W359,N('Debt Payoff'!$E$11))</f>
        <v/>
      </c>
      <c r="Y359" s="29">
        <f>W359-X359</f>
        <v/>
      </c>
      <c r="Z359" s="29">
        <f>MAX(0,MIN(Y359,$AQ359-SUMIF($C$4:$AP$4,"&lt;"&amp;Y$4,$C359:$AP359)))</f>
        <v/>
      </c>
      <c r="AA359" s="29">
        <f>ROUND(Y359-Z359,2)</f>
        <v/>
      </c>
      <c r="AB359" s="29">
        <f>N(AF358)*(1+N('Debt Payoff'!$D$12)/12)</f>
        <v/>
      </c>
      <c r="AC359" s="29">
        <f>MIN(AB359,N('Debt Payoff'!$E$12))</f>
        <v/>
      </c>
      <c r="AD359" s="29">
        <f>AB359-AC359</f>
        <v/>
      </c>
      <c r="AE359" s="29">
        <f>MAX(0,MIN(AD359,$AQ359-SUMIF($C$4:$AP$4,"&lt;"&amp;AD$4,$C359:$AP359)))</f>
        <v/>
      </c>
      <c r="AF359" s="29">
        <f>ROUND(AD359-AE359,2)</f>
        <v/>
      </c>
      <c r="AG359" s="29">
        <f>N(AK358)*(1+N('Debt Payoff'!$D$13)/12)</f>
        <v/>
      </c>
      <c r="AH359" s="29">
        <f>MIN(AG359,N('Debt Payoff'!$E$13))</f>
        <v/>
      </c>
      <c r="AI359" s="29">
        <f>AG359-AH359</f>
        <v/>
      </c>
      <c r="AJ359" s="29">
        <f>MAX(0,MIN(AI359,$AQ359-SUMIF($C$4:$AP$4,"&lt;"&amp;AI$4,$C359:$AP359)))</f>
        <v/>
      </c>
      <c r="AK359" s="29">
        <f>ROUND(AI359-AJ359,2)</f>
        <v/>
      </c>
      <c r="AL359" s="29">
        <f>N(AP358)*(1+N('Debt Payoff'!$D$14)/12)</f>
        <v/>
      </c>
      <c r="AM359" s="29">
        <f>MIN(AL359,N('Debt Payoff'!$E$14))</f>
        <v/>
      </c>
      <c r="AN359" s="29">
        <f>AL359-AM359</f>
        <v/>
      </c>
      <c r="AO359" s="29">
        <f>MAX(0,MIN(AN359,$AQ359-SUMIF($C$4:$AP$4,"&lt;"&amp;AN$4,$C359:$AP359)))</f>
        <v/>
      </c>
      <c r="AP359" s="29">
        <f>ROUND(AN359-AO359,2)</f>
        <v/>
      </c>
      <c r="AQ359" s="29">
        <f>'Debt Payoff'!$C$19-(D359+I359+N359+S359+X359+AC359+AH359+AM359)</f>
        <v/>
      </c>
      <c r="AR359" s="29">
        <f>G359+L359+Q359+V359+AA359+AF359+AK359+AP359</f>
        <v/>
      </c>
      <c r="AS359" s="29">
        <f>D359+F359+I359+K359+N359+P359+S359+U359+X359+Z359+AC359+AE359+AH359+AJ359+AM359+AO359</f>
        <v/>
      </c>
      <c r="AT359" s="29">
        <f>(C359+H359+M359+R359+W359+AB359+AG359+AL359)-AR358</f>
        <v/>
      </c>
    </row>
    <row r="360">
      <c r="B360" t="n">
        <v>355</v>
      </c>
      <c r="C360" s="29">
        <f>N(G359)*(1+N('Debt Payoff'!$D$7)/12)</f>
        <v/>
      </c>
      <c r="D360" s="29">
        <f>MIN(C360,N('Debt Payoff'!$E$7))</f>
        <v/>
      </c>
      <c r="E360" s="29">
        <f>C360-D360</f>
        <v/>
      </c>
      <c r="F360" s="29">
        <f>MAX(0,MIN(E360,$AQ360-SUMIF($C$4:$AP$4,"&lt;"&amp;E$4,$C360:$AP360)))</f>
        <v/>
      </c>
      <c r="G360" s="29">
        <f>ROUND(E360-F360,2)</f>
        <v/>
      </c>
      <c r="H360" s="29">
        <f>N(L359)*(1+N('Debt Payoff'!$D$8)/12)</f>
        <v/>
      </c>
      <c r="I360" s="29">
        <f>MIN(H360,N('Debt Payoff'!$E$8))</f>
        <v/>
      </c>
      <c r="J360" s="29">
        <f>H360-I360</f>
        <v/>
      </c>
      <c r="K360" s="29">
        <f>MAX(0,MIN(J360,$AQ360-SUMIF($C$4:$AP$4,"&lt;"&amp;J$4,$C360:$AP360)))</f>
        <v/>
      </c>
      <c r="L360" s="29">
        <f>ROUND(J360-K360,2)</f>
        <v/>
      </c>
      <c r="M360" s="29">
        <f>N(Q359)*(1+N('Debt Payoff'!$D$9)/12)</f>
        <v/>
      </c>
      <c r="N360" s="29">
        <f>MIN(M360,N('Debt Payoff'!$E$9))</f>
        <v/>
      </c>
      <c r="O360" s="29">
        <f>M360-N360</f>
        <v/>
      </c>
      <c r="P360" s="29">
        <f>MAX(0,MIN(O360,$AQ360-SUMIF($C$4:$AP$4,"&lt;"&amp;O$4,$C360:$AP360)))</f>
        <v/>
      </c>
      <c r="Q360" s="29">
        <f>ROUND(O360-P360,2)</f>
        <v/>
      </c>
      <c r="R360" s="29">
        <f>N(V359)*(1+N('Debt Payoff'!$D$10)/12)</f>
        <v/>
      </c>
      <c r="S360" s="29">
        <f>MIN(R360,N('Debt Payoff'!$E$10))</f>
        <v/>
      </c>
      <c r="T360" s="29">
        <f>R360-S360</f>
        <v/>
      </c>
      <c r="U360" s="29">
        <f>MAX(0,MIN(T360,$AQ360-SUMIF($C$4:$AP$4,"&lt;"&amp;T$4,$C360:$AP360)))</f>
        <v/>
      </c>
      <c r="V360" s="29">
        <f>ROUND(T360-U360,2)</f>
        <v/>
      </c>
      <c r="W360" s="29">
        <f>N(AA359)*(1+N('Debt Payoff'!$D$11)/12)</f>
        <v/>
      </c>
      <c r="X360" s="29">
        <f>MIN(W360,N('Debt Payoff'!$E$11))</f>
        <v/>
      </c>
      <c r="Y360" s="29">
        <f>W360-X360</f>
        <v/>
      </c>
      <c r="Z360" s="29">
        <f>MAX(0,MIN(Y360,$AQ360-SUMIF($C$4:$AP$4,"&lt;"&amp;Y$4,$C360:$AP360)))</f>
        <v/>
      </c>
      <c r="AA360" s="29">
        <f>ROUND(Y360-Z360,2)</f>
        <v/>
      </c>
      <c r="AB360" s="29">
        <f>N(AF359)*(1+N('Debt Payoff'!$D$12)/12)</f>
        <v/>
      </c>
      <c r="AC360" s="29">
        <f>MIN(AB360,N('Debt Payoff'!$E$12))</f>
        <v/>
      </c>
      <c r="AD360" s="29">
        <f>AB360-AC360</f>
        <v/>
      </c>
      <c r="AE360" s="29">
        <f>MAX(0,MIN(AD360,$AQ360-SUMIF($C$4:$AP$4,"&lt;"&amp;AD$4,$C360:$AP360)))</f>
        <v/>
      </c>
      <c r="AF360" s="29">
        <f>ROUND(AD360-AE360,2)</f>
        <v/>
      </c>
      <c r="AG360" s="29">
        <f>N(AK359)*(1+N('Debt Payoff'!$D$13)/12)</f>
        <v/>
      </c>
      <c r="AH360" s="29">
        <f>MIN(AG360,N('Debt Payoff'!$E$13))</f>
        <v/>
      </c>
      <c r="AI360" s="29">
        <f>AG360-AH360</f>
        <v/>
      </c>
      <c r="AJ360" s="29">
        <f>MAX(0,MIN(AI360,$AQ360-SUMIF($C$4:$AP$4,"&lt;"&amp;AI$4,$C360:$AP360)))</f>
        <v/>
      </c>
      <c r="AK360" s="29">
        <f>ROUND(AI360-AJ360,2)</f>
        <v/>
      </c>
      <c r="AL360" s="29">
        <f>N(AP359)*(1+N('Debt Payoff'!$D$14)/12)</f>
        <v/>
      </c>
      <c r="AM360" s="29">
        <f>MIN(AL360,N('Debt Payoff'!$E$14))</f>
        <v/>
      </c>
      <c r="AN360" s="29">
        <f>AL360-AM360</f>
        <v/>
      </c>
      <c r="AO360" s="29">
        <f>MAX(0,MIN(AN360,$AQ360-SUMIF($C$4:$AP$4,"&lt;"&amp;AN$4,$C360:$AP360)))</f>
        <v/>
      </c>
      <c r="AP360" s="29">
        <f>ROUND(AN360-AO360,2)</f>
        <v/>
      </c>
      <c r="AQ360" s="29">
        <f>'Debt Payoff'!$C$19-(D360+I360+N360+S360+X360+AC360+AH360+AM360)</f>
        <v/>
      </c>
      <c r="AR360" s="29">
        <f>G360+L360+Q360+V360+AA360+AF360+AK360+AP360</f>
        <v/>
      </c>
      <c r="AS360" s="29">
        <f>D360+F360+I360+K360+N360+P360+S360+U360+X360+Z360+AC360+AE360+AH360+AJ360+AM360+AO360</f>
        <v/>
      </c>
      <c r="AT360" s="29">
        <f>(C360+H360+M360+R360+W360+AB360+AG360+AL360)-AR359</f>
        <v/>
      </c>
    </row>
    <row r="361">
      <c r="B361" t="n">
        <v>356</v>
      </c>
      <c r="C361" s="29">
        <f>N(G360)*(1+N('Debt Payoff'!$D$7)/12)</f>
        <v/>
      </c>
      <c r="D361" s="29">
        <f>MIN(C361,N('Debt Payoff'!$E$7))</f>
        <v/>
      </c>
      <c r="E361" s="29">
        <f>C361-D361</f>
        <v/>
      </c>
      <c r="F361" s="29">
        <f>MAX(0,MIN(E361,$AQ361-SUMIF($C$4:$AP$4,"&lt;"&amp;E$4,$C361:$AP361)))</f>
        <v/>
      </c>
      <c r="G361" s="29">
        <f>ROUND(E361-F361,2)</f>
        <v/>
      </c>
      <c r="H361" s="29">
        <f>N(L360)*(1+N('Debt Payoff'!$D$8)/12)</f>
        <v/>
      </c>
      <c r="I361" s="29">
        <f>MIN(H361,N('Debt Payoff'!$E$8))</f>
        <v/>
      </c>
      <c r="J361" s="29">
        <f>H361-I361</f>
        <v/>
      </c>
      <c r="K361" s="29">
        <f>MAX(0,MIN(J361,$AQ361-SUMIF($C$4:$AP$4,"&lt;"&amp;J$4,$C361:$AP361)))</f>
        <v/>
      </c>
      <c r="L361" s="29">
        <f>ROUND(J361-K361,2)</f>
        <v/>
      </c>
      <c r="M361" s="29">
        <f>N(Q360)*(1+N('Debt Payoff'!$D$9)/12)</f>
        <v/>
      </c>
      <c r="N361" s="29">
        <f>MIN(M361,N('Debt Payoff'!$E$9))</f>
        <v/>
      </c>
      <c r="O361" s="29">
        <f>M361-N361</f>
        <v/>
      </c>
      <c r="P361" s="29">
        <f>MAX(0,MIN(O361,$AQ361-SUMIF($C$4:$AP$4,"&lt;"&amp;O$4,$C361:$AP361)))</f>
        <v/>
      </c>
      <c r="Q361" s="29">
        <f>ROUND(O361-P361,2)</f>
        <v/>
      </c>
      <c r="R361" s="29">
        <f>N(V360)*(1+N('Debt Payoff'!$D$10)/12)</f>
        <v/>
      </c>
      <c r="S361" s="29">
        <f>MIN(R361,N('Debt Payoff'!$E$10))</f>
        <v/>
      </c>
      <c r="T361" s="29">
        <f>R361-S361</f>
        <v/>
      </c>
      <c r="U361" s="29">
        <f>MAX(0,MIN(T361,$AQ361-SUMIF($C$4:$AP$4,"&lt;"&amp;T$4,$C361:$AP361)))</f>
        <v/>
      </c>
      <c r="V361" s="29">
        <f>ROUND(T361-U361,2)</f>
        <v/>
      </c>
      <c r="W361" s="29">
        <f>N(AA360)*(1+N('Debt Payoff'!$D$11)/12)</f>
        <v/>
      </c>
      <c r="X361" s="29">
        <f>MIN(W361,N('Debt Payoff'!$E$11))</f>
        <v/>
      </c>
      <c r="Y361" s="29">
        <f>W361-X361</f>
        <v/>
      </c>
      <c r="Z361" s="29">
        <f>MAX(0,MIN(Y361,$AQ361-SUMIF($C$4:$AP$4,"&lt;"&amp;Y$4,$C361:$AP361)))</f>
        <v/>
      </c>
      <c r="AA361" s="29">
        <f>ROUND(Y361-Z361,2)</f>
        <v/>
      </c>
      <c r="AB361" s="29">
        <f>N(AF360)*(1+N('Debt Payoff'!$D$12)/12)</f>
        <v/>
      </c>
      <c r="AC361" s="29">
        <f>MIN(AB361,N('Debt Payoff'!$E$12))</f>
        <v/>
      </c>
      <c r="AD361" s="29">
        <f>AB361-AC361</f>
        <v/>
      </c>
      <c r="AE361" s="29">
        <f>MAX(0,MIN(AD361,$AQ361-SUMIF($C$4:$AP$4,"&lt;"&amp;AD$4,$C361:$AP361)))</f>
        <v/>
      </c>
      <c r="AF361" s="29">
        <f>ROUND(AD361-AE361,2)</f>
        <v/>
      </c>
      <c r="AG361" s="29">
        <f>N(AK360)*(1+N('Debt Payoff'!$D$13)/12)</f>
        <v/>
      </c>
      <c r="AH361" s="29">
        <f>MIN(AG361,N('Debt Payoff'!$E$13))</f>
        <v/>
      </c>
      <c r="AI361" s="29">
        <f>AG361-AH361</f>
        <v/>
      </c>
      <c r="AJ361" s="29">
        <f>MAX(0,MIN(AI361,$AQ361-SUMIF($C$4:$AP$4,"&lt;"&amp;AI$4,$C361:$AP361)))</f>
        <v/>
      </c>
      <c r="AK361" s="29">
        <f>ROUND(AI361-AJ361,2)</f>
        <v/>
      </c>
      <c r="AL361" s="29">
        <f>N(AP360)*(1+N('Debt Payoff'!$D$14)/12)</f>
        <v/>
      </c>
      <c r="AM361" s="29">
        <f>MIN(AL361,N('Debt Payoff'!$E$14))</f>
        <v/>
      </c>
      <c r="AN361" s="29">
        <f>AL361-AM361</f>
        <v/>
      </c>
      <c r="AO361" s="29">
        <f>MAX(0,MIN(AN361,$AQ361-SUMIF($C$4:$AP$4,"&lt;"&amp;AN$4,$C361:$AP361)))</f>
        <v/>
      </c>
      <c r="AP361" s="29">
        <f>ROUND(AN361-AO361,2)</f>
        <v/>
      </c>
      <c r="AQ361" s="29">
        <f>'Debt Payoff'!$C$19-(D361+I361+N361+S361+X361+AC361+AH361+AM361)</f>
        <v/>
      </c>
      <c r="AR361" s="29">
        <f>G361+L361+Q361+V361+AA361+AF361+AK361+AP361</f>
        <v/>
      </c>
      <c r="AS361" s="29">
        <f>D361+F361+I361+K361+N361+P361+S361+U361+X361+Z361+AC361+AE361+AH361+AJ361+AM361+AO361</f>
        <v/>
      </c>
      <c r="AT361" s="29">
        <f>(C361+H361+M361+R361+W361+AB361+AG361+AL361)-AR360</f>
        <v/>
      </c>
    </row>
    <row r="362">
      <c r="B362" t="n">
        <v>357</v>
      </c>
      <c r="C362" s="29">
        <f>N(G361)*(1+N('Debt Payoff'!$D$7)/12)</f>
        <v/>
      </c>
      <c r="D362" s="29">
        <f>MIN(C362,N('Debt Payoff'!$E$7))</f>
        <v/>
      </c>
      <c r="E362" s="29">
        <f>C362-D362</f>
        <v/>
      </c>
      <c r="F362" s="29">
        <f>MAX(0,MIN(E362,$AQ362-SUMIF($C$4:$AP$4,"&lt;"&amp;E$4,$C362:$AP362)))</f>
        <v/>
      </c>
      <c r="G362" s="29">
        <f>ROUND(E362-F362,2)</f>
        <v/>
      </c>
      <c r="H362" s="29">
        <f>N(L361)*(1+N('Debt Payoff'!$D$8)/12)</f>
        <v/>
      </c>
      <c r="I362" s="29">
        <f>MIN(H362,N('Debt Payoff'!$E$8))</f>
        <v/>
      </c>
      <c r="J362" s="29">
        <f>H362-I362</f>
        <v/>
      </c>
      <c r="K362" s="29">
        <f>MAX(0,MIN(J362,$AQ362-SUMIF($C$4:$AP$4,"&lt;"&amp;J$4,$C362:$AP362)))</f>
        <v/>
      </c>
      <c r="L362" s="29">
        <f>ROUND(J362-K362,2)</f>
        <v/>
      </c>
      <c r="M362" s="29">
        <f>N(Q361)*(1+N('Debt Payoff'!$D$9)/12)</f>
        <v/>
      </c>
      <c r="N362" s="29">
        <f>MIN(M362,N('Debt Payoff'!$E$9))</f>
        <v/>
      </c>
      <c r="O362" s="29">
        <f>M362-N362</f>
        <v/>
      </c>
      <c r="P362" s="29">
        <f>MAX(0,MIN(O362,$AQ362-SUMIF($C$4:$AP$4,"&lt;"&amp;O$4,$C362:$AP362)))</f>
        <v/>
      </c>
      <c r="Q362" s="29">
        <f>ROUND(O362-P362,2)</f>
        <v/>
      </c>
      <c r="R362" s="29">
        <f>N(V361)*(1+N('Debt Payoff'!$D$10)/12)</f>
        <v/>
      </c>
      <c r="S362" s="29">
        <f>MIN(R362,N('Debt Payoff'!$E$10))</f>
        <v/>
      </c>
      <c r="T362" s="29">
        <f>R362-S362</f>
        <v/>
      </c>
      <c r="U362" s="29">
        <f>MAX(0,MIN(T362,$AQ362-SUMIF($C$4:$AP$4,"&lt;"&amp;T$4,$C362:$AP362)))</f>
        <v/>
      </c>
      <c r="V362" s="29">
        <f>ROUND(T362-U362,2)</f>
        <v/>
      </c>
      <c r="W362" s="29">
        <f>N(AA361)*(1+N('Debt Payoff'!$D$11)/12)</f>
        <v/>
      </c>
      <c r="X362" s="29">
        <f>MIN(W362,N('Debt Payoff'!$E$11))</f>
        <v/>
      </c>
      <c r="Y362" s="29">
        <f>W362-X362</f>
        <v/>
      </c>
      <c r="Z362" s="29">
        <f>MAX(0,MIN(Y362,$AQ362-SUMIF($C$4:$AP$4,"&lt;"&amp;Y$4,$C362:$AP362)))</f>
        <v/>
      </c>
      <c r="AA362" s="29">
        <f>ROUND(Y362-Z362,2)</f>
        <v/>
      </c>
      <c r="AB362" s="29">
        <f>N(AF361)*(1+N('Debt Payoff'!$D$12)/12)</f>
        <v/>
      </c>
      <c r="AC362" s="29">
        <f>MIN(AB362,N('Debt Payoff'!$E$12))</f>
        <v/>
      </c>
      <c r="AD362" s="29">
        <f>AB362-AC362</f>
        <v/>
      </c>
      <c r="AE362" s="29">
        <f>MAX(0,MIN(AD362,$AQ362-SUMIF($C$4:$AP$4,"&lt;"&amp;AD$4,$C362:$AP362)))</f>
        <v/>
      </c>
      <c r="AF362" s="29">
        <f>ROUND(AD362-AE362,2)</f>
        <v/>
      </c>
      <c r="AG362" s="29">
        <f>N(AK361)*(1+N('Debt Payoff'!$D$13)/12)</f>
        <v/>
      </c>
      <c r="AH362" s="29">
        <f>MIN(AG362,N('Debt Payoff'!$E$13))</f>
        <v/>
      </c>
      <c r="AI362" s="29">
        <f>AG362-AH362</f>
        <v/>
      </c>
      <c r="AJ362" s="29">
        <f>MAX(0,MIN(AI362,$AQ362-SUMIF($C$4:$AP$4,"&lt;"&amp;AI$4,$C362:$AP362)))</f>
        <v/>
      </c>
      <c r="AK362" s="29">
        <f>ROUND(AI362-AJ362,2)</f>
        <v/>
      </c>
      <c r="AL362" s="29">
        <f>N(AP361)*(1+N('Debt Payoff'!$D$14)/12)</f>
        <v/>
      </c>
      <c r="AM362" s="29">
        <f>MIN(AL362,N('Debt Payoff'!$E$14))</f>
        <v/>
      </c>
      <c r="AN362" s="29">
        <f>AL362-AM362</f>
        <v/>
      </c>
      <c r="AO362" s="29">
        <f>MAX(0,MIN(AN362,$AQ362-SUMIF($C$4:$AP$4,"&lt;"&amp;AN$4,$C362:$AP362)))</f>
        <v/>
      </c>
      <c r="AP362" s="29">
        <f>ROUND(AN362-AO362,2)</f>
        <v/>
      </c>
      <c r="AQ362" s="29">
        <f>'Debt Payoff'!$C$19-(D362+I362+N362+S362+X362+AC362+AH362+AM362)</f>
        <v/>
      </c>
      <c r="AR362" s="29">
        <f>G362+L362+Q362+V362+AA362+AF362+AK362+AP362</f>
        <v/>
      </c>
      <c r="AS362" s="29">
        <f>D362+F362+I362+K362+N362+P362+S362+U362+X362+Z362+AC362+AE362+AH362+AJ362+AM362+AO362</f>
        <v/>
      </c>
      <c r="AT362" s="29">
        <f>(C362+H362+M362+R362+W362+AB362+AG362+AL362)-AR361</f>
        <v/>
      </c>
    </row>
    <row r="363">
      <c r="B363" t="n">
        <v>358</v>
      </c>
      <c r="C363" s="29">
        <f>N(G362)*(1+N('Debt Payoff'!$D$7)/12)</f>
        <v/>
      </c>
      <c r="D363" s="29">
        <f>MIN(C363,N('Debt Payoff'!$E$7))</f>
        <v/>
      </c>
      <c r="E363" s="29">
        <f>C363-D363</f>
        <v/>
      </c>
      <c r="F363" s="29">
        <f>MAX(0,MIN(E363,$AQ363-SUMIF($C$4:$AP$4,"&lt;"&amp;E$4,$C363:$AP363)))</f>
        <v/>
      </c>
      <c r="G363" s="29">
        <f>ROUND(E363-F363,2)</f>
        <v/>
      </c>
      <c r="H363" s="29">
        <f>N(L362)*(1+N('Debt Payoff'!$D$8)/12)</f>
        <v/>
      </c>
      <c r="I363" s="29">
        <f>MIN(H363,N('Debt Payoff'!$E$8))</f>
        <v/>
      </c>
      <c r="J363" s="29">
        <f>H363-I363</f>
        <v/>
      </c>
      <c r="K363" s="29">
        <f>MAX(0,MIN(J363,$AQ363-SUMIF($C$4:$AP$4,"&lt;"&amp;J$4,$C363:$AP363)))</f>
        <v/>
      </c>
      <c r="L363" s="29">
        <f>ROUND(J363-K363,2)</f>
        <v/>
      </c>
      <c r="M363" s="29">
        <f>N(Q362)*(1+N('Debt Payoff'!$D$9)/12)</f>
        <v/>
      </c>
      <c r="N363" s="29">
        <f>MIN(M363,N('Debt Payoff'!$E$9))</f>
        <v/>
      </c>
      <c r="O363" s="29">
        <f>M363-N363</f>
        <v/>
      </c>
      <c r="P363" s="29">
        <f>MAX(0,MIN(O363,$AQ363-SUMIF($C$4:$AP$4,"&lt;"&amp;O$4,$C363:$AP363)))</f>
        <v/>
      </c>
      <c r="Q363" s="29">
        <f>ROUND(O363-P363,2)</f>
        <v/>
      </c>
      <c r="R363" s="29">
        <f>N(V362)*(1+N('Debt Payoff'!$D$10)/12)</f>
        <v/>
      </c>
      <c r="S363" s="29">
        <f>MIN(R363,N('Debt Payoff'!$E$10))</f>
        <v/>
      </c>
      <c r="T363" s="29">
        <f>R363-S363</f>
        <v/>
      </c>
      <c r="U363" s="29">
        <f>MAX(0,MIN(T363,$AQ363-SUMIF($C$4:$AP$4,"&lt;"&amp;T$4,$C363:$AP363)))</f>
        <v/>
      </c>
      <c r="V363" s="29">
        <f>ROUND(T363-U363,2)</f>
        <v/>
      </c>
      <c r="W363" s="29">
        <f>N(AA362)*(1+N('Debt Payoff'!$D$11)/12)</f>
        <v/>
      </c>
      <c r="X363" s="29">
        <f>MIN(W363,N('Debt Payoff'!$E$11))</f>
        <v/>
      </c>
      <c r="Y363" s="29">
        <f>W363-X363</f>
        <v/>
      </c>
      <c r="Z363" s="29">
        <f>MAX(0,MIN(Y363,$AQ363-SUMIF($C$4:$AP$4,"&lt;"&amp;Y$4,$C363:$AP363)))</f>
        <v/>
      </c>
      <c r="AA363" s="29">
        <f>ROUND(Y363-Z363,2)</f>
        <v/>
      </c>
      <c r="AB363" s="29">
        <f>N(AF362)*(1+N('Debt Payoff'!$D$12)/12)</f>
        <v/>
      </c>
      <c r="AC363" s="29">
        <f>MIN(AB363,N('Debt Payoff'!$E$12))</f>
        <v/>
      </c>
      <c r="AD363" s="29">
        <f>AB363-AC363</f>
        <v/>
      </c>
      <c r="AE363" s="29">
        <f>MAX(0,MIN(AD363,$AQ363-SUMIF($C$4:$AP$4,"&lt;"&amp;AD$4,$C363:$AP363)))</f>
        <v/>
      </c>
      <c r="AF363" s="29">
        <f>ROUND(AD363-AE363,2)</f>
        <v/>
      </c>
      <c r="AG363" s="29">
        <f>N(AK362)*(1+N('Debt Payoff'!$D$13)/12)</f>
        <v/>
      </c>
      <c r="AH363" s="29">
        <f>MIN(AG363,N('Debt Payoff'!$E$13))</f>
        <v/>
      </c>
      <c r="AI363" s="29">
        <f>AG363-AH363</f>
        <v/>
      </c>
      <c r="AJ363" s="29">
        <f>MAX(0,MIN(AI363,$AQ363-SUMIF($C$4:$AP$4,"&lt;"&amp;AI$4,$C363:$AP363)))</f>
        <v/>
      </c>
      <c r="AK363" s="29">
        <f>ROUND(AI363-AJ363,2)</f>
        <v/>
      </c>
      <c r="AL363" s="29">
        <f>N(AP362)*(1+N('Debt Payoff'!$D$14)/12)</f>
        <v/>
      </c>
      <c r="AM363" s="29">
        <f>MIN(AL363,N('Debt Payoff'!$E$14))</f>
        <v/>
      </c>
      <c r="AN363" s="29">
        <f>AL363-AM363</f>
        <v/>
      </c>
      <c r="AO363" s="29">
        <f>MAX(0,MIN(AN363,$AQ363-SUMIF($C$4:$AP$4,"&lt;"&amp;AN$4,$C363:$AP363)))</f>
        <v/>
      </c>
      <c r="AP363" s="29">
        <f>ROUND(AN363-AO363,2)</f>
        <v/>
      </c>
      <c r="AQ363" s="29">
        <f>'Debt Payoff'!$C$19-(D363+I363+N363+S363+X363+AC363+AH363+AM363)</f>
        <v/>
      </c>
      <c r="AR363" s="29">
        <f>G363+L363+Q363+V363+AA363+AF363+AK363+AP363</f>
        <v/>
      </c>
      <c r="AS363" s="29">
        <f>D363+F363+I363+K363+N363+P363+S363+U363+X363+Z363+AC363+AE363+AH363+AJ363+AM363+AO363</f>
        <v/>
      </c>
      <c r="AT363" s="29">
        <f>(C363+H363+M363+R363+W363+AB363+AG363+AL363)-AR362</f>
        <v/>
      </c>
    </row>
    <row r="364">
      <c r="B364" t="n">
        <v>359</v>
      </c>
      <c r="C364" s="29">
        <f>N(G363)*(1+N('Debt Payoff'!$D$7)/12)</f>
        <v/>
      </c>
      <c r="D364" s="29">
        <f>MIN(C364,N('Debt Payoff'!$E$7))</f>
        <v/>
      </c>
      <c r="E364" s="29">
        <f>C364-D364</f>
        <v/>
      </c>
      <c r="F364" s="29">
        <f>MAX(0,MIN(E364,$AQ364-SUMIF($C$4:$AP$4,"&lt;"&amp;E$4,$C364:$AP364)))</f>
        <v/>
      </c>
      <c r="G364" s="29">
        <f>ROUND(E364-F364,2)</f>
        <v/>
      </c>
      <c r="H364" s="29">
        <f>N(L363)*(1+N('Debt Payoff'!$D$8)/12)</f>
        <v/>
      </c>
      <c r="I364" s="29">
        <f>MIN(H364,N('Debt Payoff'!$E$8))</f>
        <v/>
      </c>
      <c r="J364" s="29">
        <f>H364-I364</f>
        <v/>
      </c>
      <c r="K364" s="29">
        <f>MAX(0,MIN(J364,$AQ364-SUMIF($C$4:$AP$4,"&lt;"&amp;J$4,$C364:$AP364)))</f>
        <v/>
      </c>
      <c r="L364" s="29">
        <f>ROUND(J364-K364,2)</f>
        <v/>
      </c>
      <c r="M364" s="29">
        <f>N(Q363)*(1+N('Debt Payoff'!$D$9)/12)</f>
        <v/>
      </c>
      <c r="N364" s="29">
        <f>MIN(M364,N('Debt Payoff'!$E$9))</f>
        <v/>
      </c>
      <c r="O364" s="29">
        <f>M364-N364</f>
        <v/>
      </c>
      <c r="P364" s="29">
        <f>MAX(0,MIN(O364,$AQ364-SUMIF($C$4:$AP$4,"&lt;"&amp;O$4,$C364:$AP364)))</f>
        <v/>
      </c>
      <c r="Q364" s="29">
        <f>ROUND(O364-P364,2)</f>
        <v/>
      </c>
      <c r="R364" s="29">
        <f>N(V363)*(1+N('Debt Payoff'!$D$10)/12)</f>
        <v/>
      </c>
      <c r="S364" s="29">
        <f>MIN(R364,N('Debt Payoff'!$E$10))</f>
        <v/>
      </c>
      <c r="T364" s="29">
        <f>R364-S364</f>
        <v/>
      </c>
      <c r="U364" s="29">
        <f>MAX(0,MIN(T364,$AQ364-SUMIF($C$4:$AP$4,"&lt;"&amp;T$4,$C364:$AP364)))</f>
        <v/>
      </c>
      <c r="V364" s="29">
        <f>ROUND(T364-U364,2)</f>
        <v/>
      </c>
      <c r="W364" s="29">
        <f>N(AA363)*(1+N('Debt Payoff'!$D$11)/12)</f>
        <v/>
      </c>
      <c r="X364" s="29">
        <f>MIN(W364,N('Debt Payoff'!$E$11))</f>
        <v/>
      </c>
      <c r="Y364" s="29">
        <f>W364-X364</f>
        <v/>
      </c>
      <c r="Z364" s="29">
        <f>MAX(0,MIN(Y364,$AQ364-SUMIF($C$4:$AP$4,"&lt;"&amp;Y$4,$C364:$AP364)))</f>
        <v/>
      </c>
      <c r="AA364" s="29">
        <f>ROUND(Y364-Z364,2)</f>
        <v/>
      </c>
      <c r="AB364" s="29">
        <f>N(AF363)*(1+N('Debt Payoff'!$D$12)/12)</f>
        <v/>
      </c>
      <c r="AC364" s="29">
        <f>MIN(AB364,N('Debt Payoff'!$E$12))</f>
        <v/>
      </c>
      <c r="AD364" s="29">
        <f>AB364-AC364</f>
        <v/>
      </c>
      <c r="AE364" s="29">
        <f>MAX(0,MIN(AD364,$AQ364-SUMIF($C$4:$AP$4,"&lt;"&amp;AD$4,$C364:$AP364)))</f>
        <v/>
      </c>
      <c r="AF364" s="29">
        <f>ROUND(AD364-AE364,2)</f>
        <v/>
      </c>
      <c r="AG364" s="29">
        <f>N(AK363)*(1+N('Debt Payoff'!$D$13)/12)</f>
        <v/>
      </c>
      <c r="AH364" s="29">
        <f>MIN(AG364,N('Debt Payoff'!$E$13))</f>
        <v/>
      </c>
      <c r="AI364" s="29">
        <f>AG364-AH364</f>
        <v/>
      </c>
      <c r="AJ364" s="29">
        <f>MAX(0,MIN(AI364,$AQ364-SUMIF($C$4:$AP$4,"&lt;"&amp;AI$4,$C364:$AP364)))</f>
        <v/>
      </c>
      <c r="AK364" s="29">
        <f>ROUND(AI364-AJ364,2)</f>
        <v/>
      </c>
      <c r="AL364" s="29">
        <f>N(AP363)*(1+N('Debt Payoff'!$D$14)/12)</f>
        <v/>
      </c>
      <c r="AM364" s="29">
        <f>MIN(AL364,N('Debt Payoff'!$E$14))</f>
        <v/>
      </c>
      <c r="AN364" s="29">
        <f>AL364-AM364</f>
        <v/>
      </c>
      <c r="AO364" s="29">
        <f>MAX(0,MIN(AN364,$AQ364-SUMIF($C$4:$AP$4,"&lt;"&amp;AN$4,$C364:$AP364)))</f>
        <v/>
      </c>
      <c r="AP364" s="29">
        <f>ROUND(AN364-AO364,2)</f>
        <v/>
      </c>
      <c r="AQ364" s="29">
        <f>'Debt Payoff'!$C$19-(D364+I364+N364+S364+X364+AC364+AH364+AM364)</f>
        <v/>
      </c>
      <c r="AR364" s="29">
        <f>G364+L364+Q364+V364+AA364+AF364+AK364+AP364</f>
        <v/>
      </c>
      <c r="AS364" s="29">
        <f>D364+F364+I364+K364+N364+P364+S364+U364+X364+Z364+AC364+AE364+AH364+AJ364+AM364+AO364</f>
        <v/>
      </c>
      <c r="AT364" s="29">
        <f>(C364+H364+M364+R364+W364+AB364+AG364+AL364)-AR363</f>
        <v/>
      </c>
    </row>
    <row r="365">
      <c r="B365" t="n">
        <v>360</v>
      </c>
      <c r="C365" s="29">
        <f>N(G364)*(1+N('Debt Payoff'!$D$7)/12)</f>
        <v/>
      </c>
      <c r="D365" s="29">
        <f>MIN(C365,N('Debt Payoff'!$E$7))</f>
        <v/>
      </c>
      <c r="E365" s="29">
        <f>C365-D365</f>
        <v/>
      </c>
      <c r="F365" s="29">
        <f>MAX(0,MIN(E365,$AQ365-SUMIF($C$4:$AP$4,"&lt;"&amp;E$4,$C365:$AP365)))</f>
        <v/>
      </c>
      <c r="G365" s="29">
        <f>ROUND(E365-F365,2)</f>
        <v/>
      </c>
      <c r="H365" s="29">
        <f>N(L364)*(1+N('Debt Payoff'!$D$8)/12)</f>
        <v/>
      </c>
      <c r="I365" s="29">
        <f>MIN(H365,N('Debt Payoff'!$E$8))</f>
        <v/>
      </c>
      <c r="J365" s="29">
        <f>H365-I365</f>
        <v/>
      </c>
      <c r="K365" s="29">
        <f>MAX(0,MIN(J365,$AQ365-SUMIF($C$4:$AP$4,"&lt;"&amp;J$4,$C365:$AP365)))</f>
        <v/>
      </c>
      <c r="L365" s="29">
        <f>ROUND(J365-K365,2)</f>
        <v/>
      </c>
      <c r="M365" s="29">
        <f>N(Q364)*(1+N('Debt Payoff'!$D$9)/12)</f>
        <v/>
      </c>
      <c r="N365" s="29">
        <f>MIN(M365,N('Debt Payoff'!$E$9))</f>
        <v/>
      </c>
      <c r="O365" s="29">
        <f>M365-N365</f>
        <v/>
      </c>
      <c r="P365" s="29">
        <f>MAX(0,MIN(O365,$AQ365-SUMIF($C$4:$AP$4,"&lt;"&amp;O$4,$C365:$AP365)))</f>
        <v/>
      </c>
      <c r="Q365" s="29">
        <f>ROUND(O365-P365,2)</f>
        <v/>
      </c>
      <c r="R365" s="29">
        <f>N(V364)*(1+N('Debt Payoff'!$D$10)/12)</f>
        <v/>
      </c>
      <c r="S365" s="29">
        <f>MIN(R365,N('Debt Payoff'!$E$10))</f>
        <v/>
      </c>
      <c r="T365" s="29">
        <f>R365-S365</f>
        <v/>
      </c>
      <c r="U365" s="29">
        <f>MAX(0,MIN(T365,$AQ365-SUMIF($C$4:$AP$4,"&lt;"&amp;T$4,$C365:$AP365)))</f>
        <v/>
      </c>
      <c r="V365" s="29">
        <f>ROUND(T365-U365,2)</f>
        <v/>
      </c>
      <c r="W365" s="29">
        <f>N(AA364)*(1+N('Debt Payoff'!$D$11)/12)</f>
        <v/>
      </c>
      <c r="X365" s="29">
        <f>MIN(W365,N('Debt Payoff'!$E$11))</f>
        <v/>
      </c>
      <c r="Y365" s="29">
        <f>W365-X365</f>
        <v/>
      </c>
      <c r="Z365" s="29">
        <f>MAX(0,MIN(Y365,$AQ365-SUMIF($C$4:$AP$4,"&lt;"&amp;Y$4,$C365:$AP365)))</f>
        <v/>
      </c>
      <c r="AA365" s="29">
        <f>ROUND(Y365-Z365,2)</f>
        <v/>
      </c>
      <c r="AB365" s="29">
        <f>N(AF364)*(1+N('Debt Payoff'!$D$12)/12)</f>
        <v/>
      </c>
      <c r="AC365" s="29">
        <f>MIN(AB365,N('Debt Payoff'!$E$12))</f>
        <v/>
      </c>
      <c r="AD365" s="29">
        <f>AB365-AC365</f>
        <v/>
      </c>
      <c r="AE365" s="29">
        <f>MAX(0,MIN(AD365,$AQ365-SUMIF($C$4:$AP$4,"&lt;"&amp;AD$4,$C365:$AP365)))</f>
        <v/>
      </c>
      <c r="AF365" s="29">
        <f>ROUND(AD365-AE365,2)</f>
        <v/>
      </c>
      <c r="AG365" s="29">
        <f>N(AK364)*(1+N('Debt Payoff'!$D$13)/12)</f>
        <v/>
      </c>
      <c r="AH365" s="29">
        <f>MIN(AG365,N('Debt Payoff'!$E$13))</f>
        <v/>
      </c>
      <c r="AI365" s="29">
        <f>AG365-AH365</f>
        <v/>
      </c>
      <c r="AJ365" s="29">
        <f>MAX(0,MIN(AI365,$AQ365-SUMIF($C$4:$AP$4,"&lt;"&amp;AI$4,$C365:$AP365)))</f>
        <v/>
      </c>
      <c r="AK365" s="29">
        <f>ROUND(AI365-AJ365,2)</f>
        <v/>
      </c>
      <c r="AL365" s="29">
        <f>N(AP364)*(1+N('Debt Payoff'!$D$14)/12)</f>
        <v/>
      </c>
      <c r="AM365" s="29">
        <f>MIN(AL365,N('Debt Payoff'!$E$14))</f>
        <v/>
      </c>
      <c r="AN365" s="29">
        <f>AL365-AM365</f>
        <v/>
      </c>
      <c r="AO365" s="29">
        <f>MAX(0,MIN(AN365,$AQ365-SUMIF($C$4:$AP$4,"&lt;"&amp;AN$4,$C365:$AP365)))</f>
        <v/>
      </c>
      <c r="AP365" s="29">
        <f>ROUND(AN365-AO365,2)</f>
        <v/>
      </c>
      <c r="AQ365" s="29">
        <f>'Debt Payoff'!$C$19-(D365+I365+N365+S365+X365+AC365+AH365+AM365)</f>
        <v/>
      </c>
      <c r="AR365" s="29">
        <f>G365+L365+Q365+V365+AA365+AF365+AK365+AP365</f>
        <v/>
      </c>
      <c r="AS365" s="29">
        <f>D365+F365+I365+K365+N365+P365+S365+U365+X365+Z365+AC365+AE365+AH365+AJ365+AM365+AO365</f>
        <v/>
      </c>
      <c r="AT365" s="29">
        <f>(C365+H365+M365+R365+W365+AB365+AG365+AL365)-AR364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3" customWidth="1" min="3" max="3"/>
    <col width="13" customWidth="1" min="4" max="4"/>
    <col width="14" customWidth="1" min="5" max="5"/>
    <col width="11" customWidth="1" min="6" max="6"/>
    <col width="15" customWidth="1" min="7" max="7"/>
    <col width="13" customWidth="1" min="8" max="8"/>
    <col width="12" customWidth="1" min="9" max="9"/>
  </cols>
  <sheetData>
    <row r="1"/>
    <row r="2">
      <c r="B2" s="1" t="inlineStr">
        <is>
          <t>Savings Goals  (Free Lite)</t>
        </is>
      </c>
    </row>
    <row r="3">
      <c r="B3" s="2" t="inlineStr">
        <is>
          <t>How much to save each month to hit every goal on time</t>
        </is>
      </c>
    </row>
    <row r="4">
      <c r="B4" s="9" t="inlineStr">
        <is>
          <t>EXAMPLE DATA — replace the yellow cells with your own numbers</t>
        </is>
      </c>
    </row>
    <row r="5"/>
    <row r="6">
      <c r="B6" s="12" t="inlineStr">
        <is>
          <t>Goal</t>
        </is>
      </c>
      <c r="C6" s="12" t="inlineStr">
        <is>
          <t>Target</t>
        </is>
      </c>
      <c r="D6" s="12" t="inlineStr">
        <is>
          <t>Saved so far</t>
        </is>
      </c>
      <c r="E6" s="12" t="inlineStr">
        <is>
          <t>Target date</t>
        </is>
      </c>
      <c r="F6" s="12" t="inlineStr">
        <is>
          <t>Months left</t>
        </is>
      </c>
      <c r="G6" s="12" t="inlineStr">
        <is>
          <t>Needed / month</t>
        </is>
      </c>
      <c r="H6" s="12" t="inlineStr">
        <is>
          <t>Progress</t>
        </is>
      </c>
      <c r="I6" s="12" t="inlineStr">
        <is>
          <t>Status</t>
        </is>
      </c>
    </row>
    <row r="7">
      <c r="B7" s="13" t="inlineStr">
        <is>
          <t>Emergency fund (6 mo)</t>
        </is>
      </c>
      <c r="C7" s="14" t="n">
        <v>15000</v>
      </c>
      <c r="D7" s="14" t="n">
        <v>6200</v>
      </c>
      <c r="E7" s="40" t="n">
        <v>46722</v>
      </c>
      <c r="F7" s="22">
        <f>IF(E7="","",MAX(1,DATEDIF(TODAY(),MAX(E7,TODAY()),"m")))</f>
        <v/>
      </c>
      <c r="G7" s="15">
        <f>IF(C7="","",MAX(0,C7-D7)/F7)</f>
        <v/>
      </c>
      <c r="H7" s="30">
        <f>IF(N(C7)=0,"",MIN(1,D7/C7))</f>
        <v/>
      </c>
      <c r="I7" s="31">
        <f>IF(H7="","",IF(H7&gt;=1,"Done 🎉",IF(F7&lt;=3,"Push!","On track")))</f>
        <v/>
      </c>
    </row>
    <row r="8">
      <c r="B8" s="13" t="inlineStr">
        <is>
          <t>Vacation</t>
        </is>
      </c>
      <c r="C8" s="14" t="n">
        <v>3000</v>
      </c>
      <c r="D8" s="14" t="n">
        <v>900</v>
      </c>
      <c r="E8" s="40" t="n">
        <v>46539</v>
      </c>
      <c r="F8" s="22">
        <f>IF(E8="","",MAX(1,DATEDIF(TODAY(),MAX(E8,TODAY()),"m")))</f>
        <v/>
      </c>
      <c r="G8" s="15">
        <f>IF(C8="","",MAX(0,C8-D8)/F8)</f>
        <v/>
      </c>
      <c r="H8" s="30">
        <f>IF(N(C8)=0,"",MIN(1,D8/C8))</f>
        <v/>
      </c>
      <c r="I8" s="31">
        <f>IF(H8="","",IF(H8&gt;=1,"Done 🎉",IF(F8&lt;=3,"Push!","On track")))</f>
        <v/>
      </c>
    </row>
    <row r="9">
      <c r="B9" s="13" t="inlineStr">
        <is>
          <t>New laptop</t>
        </is>
      </c>
      <c r="C9" s="14" t="n">
        <v>1800</v>
      </c>
      <c r="D9" s="14" t="n">
        <v>1100</v>
      </c>
      <c r="E9" s="40" t="n">
        <v>46419</v>
      </c>
      <c r="F9" s="22">
        <f>IF(E9="","",MAX(1,DATEDIF(TODAY(),MAX(E9,TODAY()),"m")))</f>
        <v/>
      </c>
      <c r="G9" s="15">
        <f>IF(C9="","",MAX(0,C9-D9)/F9)</f>
        <v/>
      </c>
      <c r="H9" s="30">
        <f>IF(N(C9)=0,"",MIN(1,D9/C9))</f>
        <v/>
      </c>
      <c r="I9" s="31">
        <f>IF(H9="","",IF(H9&gt;=1,"Done 🎉",IF(F9&lt;=3,"Push!","On track")))</f>
        <v/>
      </c>
    </row>
    <row r="10">
      <c r="B10" s="13" t="inlineStr">
        <is>
          <t>House down payment</t>
        </is>
      </c>
      <c r="C10" s="14" t="n">
        <v>40000</v>
      </c>
      <c r="D10" s="14" t="n">
        <v>8500</v>
      </c>
      <c r="E10" s="40" t="n">
        <v>47635</v>
      </c>
      <c r="F10" s="22">
        <f>IF(E10="","",MAX(1,DATEDIF(TODAY(),MAX(E10,TODAY()),"m")))</f>
        <v/>
      </c>
      <c r="G10" s="15">
        <f>IF(C10="","",MAX(0,C10-D10)/F10)</f>
        <v/>
      </c>
      <c r="H10" s="30">
        <f>IF(N(C10)=0,"",MIN(1,D10/C10))</f>
        <v/>
      </c>
      <c r="I10" s="31">
        <f>IF(H10="","",IF(H10&gt;=1,"Done 🎉",IF(F10&lt;=3,"Push!","On track")))</f>
        <v/>
      </c>
    </row>
    <row r="11">
      <c r="B11" s="13" t="n"/>
      <c r="C11" s="14" t="n"/>
      <c r="D11" s="14" t="n"/>
      <c r="E11" s="40" t="n"/>
      <c r="F11" s="22">
        <f>IF(E11="","",MAX(1,DATEDIF(TODAY(),MAX(E11,TODAY()),"m")))</f>
        <v/>
      </c>
      <c r="G11" s="15">
        <f>IF(C11="","",MAX(0,C11-D11)/F11)</f>
        <v/>
      </c>
      <c r="H11" s="30">
        <f>IF(N(C11)=0,"",MIN(1,D11/C11))</f>
        <v/>
      </c>
      <c r="I11" s="31">
        <f>IF(H11="","",IF(H11&gt;=1,"Done 🎉",IF(F11&lt;=3,"Push!","On track")))</f>
        <v/>
      </c>
    </row>
    <row r="12">
      <c r="B12" s="13" t="n"/>
      <c r="C12" s="14" t="n"/>
      <c r="D12" s="14" t="n"/>
      <c r="E12" s="40" t="n"/>
      <c r="F12" s="22">
        <f>IF(E12="","",MAX(1,DATEDIF(TODAY(),MAX(E12,TODAY()),"m")))</f>
        <v/>
      </c>
      <c r="G12" s="15">
        <f>IF(C12="","",MAX(0,C12-D12)/F12)</f>
        <v/>
      </c>
      <c r="H12" s="30">
        <f>IF(N(C12)=0,"",MIN(1,D12/C12))</f>
        <v/>
      </c>
      <c r="I12" s="31">
        <f>IF(H12="","",IF(H12&gt;=1,"Done 🎉",IF(F12&lt;=3,"Push!","On track")))</f>
        <v/>
      </c>
    </row>
    <row r="13">
      <c r="B13" s="13" t="n"/>
      <c r="C13" s="14" t="n"/>
      <c r="D13" s="14" t="n"/>
      <c r="E13" s="40" t="n"/>
      <c r="F13" s="22">
        <f>IF(E13="","",MAX(1,DATEDIF(TODAY(),MAX(E13,TODAY()),"m")))</f>
        <v/>
      </c>
      <c r="G13" s="15">
        <f>IF(C13="","",MAX(0,C13-D13)/F13)</f>
        <v/>
      </c>
      <c r="H13" s="30">
        <f>IF(N(C13)=0,"",MIN(1,D13/C13))</f>
        <v/>
      </c>
      <c r="I13" s="31">
        <f>IF(H13="","",IF(H13&gt;=1,"Done 🎉",IF(F13&lt;=3,"Push!","On track")))</f>
        <v/>
      </c>
    </row>
    <row r="14">
      <c r="B14" s="13" t="n"/>
      <c r="C14" s="14" t="n"/>
      <c r="D14" s="14" t="n"/>
      <c r="E14" s="40" t="n"/>
      <c r="F14" s="22">
        <f>IF(E14="","",MAX(1,DATEDIF(TODAY(),MAX(E14,TODAY()),"m")))</f>
        <v/>
      </c>
      <c r="G14" s="15">
        <f>IF(C14="","",MAX(0,C14-D14)/F14)</f>
        <v/>
      </c>
      <c r="H14" s="30">
        <f>IF(N(C14)=0,"",MIN(1,D14/C14))</f>
        <v/>
      </c>
      <c r="I14" s="31">
        <f>IF(H14="","",IF(H14&gt;=1,"Done 🎉",IF(F14&lt;=3,"Push!","On track")))</f>
        <v/>
      </c>
    </row>
    <row r="15">
      <c r="B15" s="19" t="inlineStr">
        <is>
          <t>TOTAL</t>
        </is>
      </c>
      <c r="C15" s="20">
        <f>SUM(C7:C14)</f>
        <v/>
      </c>
      <c r="D15" s="20">
        <f>SUM(D7:D14)</f>
        <v/>
      </c>
      <c r="G15" s="20">
        <f>SUM(G7:G14)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H7:H14">
    <cfRule type="dataBar" priority="1">
      <dataBar>
        <cfvo type="num" val="0"/>
        <cfvo type="num" val="1"/>
        <color rgb="002A9D8F"/>
      </dataBar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Personal Budget &amp; Debt Payoff Planner (Free Lite)</dc:title>
  <dcterms:created xmlns:dcterms="http://purl.org/dc/terms/" xmlns:xsi="http://www.w3.org/2001/XMLSchema-instance" xsi:type="dcterms:W3CDTF">2026-10-22T20:36:24Z</dcterms:created>
  <dcterms:modified xmlns:dcterms="http://purl.org/dc/terms/" xmlns:xsi="http://www.w3.org/2001/XMLSchema-instance" xsi:type="dcterms:W3CDTF">2026-10-23T11:18:01Z</dcterms:modified>
</cp:coreProperties>
</file>